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molnar.timea\Desktop\"/>
    </mc:Choice>
  </mc:AlternateContent>
  <bookViews>
    <workbookView xWindow="0" yWindow="0" windowWidth="28800" windowHeight="11235" tabRatio="715" activeTab="3"/>
  </bookViews>
  <sheets>
    <sheet name="Útmutató" sheetId="1" r:id="rId1"/>
    <sheet name="Ajánlati összesítő" sheetId="2" r:id="rId2"/>
    <sheet name="1. Nyílászáró csere" sheetId="4" r:id="rId3"/>
    <sheet name="2. Hőszigetelés" sheetId="3" r:id="rId4"/>
    <sheet name="3. Fűtéskorszerűsítés" sheetId="5" r:id="rId5"/>
    <sheet name="4. Megújuló energia" sheetId="6" r:id="rId6"/>
    <sheet name="5. Szakértői költségek" sheetId="7" r:id="rId7"/>
  </sheets>
  <definedNames>
    <definedName name="_xlnm.Print_Area" localSheetId="2">'1. Nyílászáró csere'!$A$1:$M$20</definedName>
    <definedName name="_xlnm.Print_Area" localSheetId="3">'2. Hőszigetelés'!$A$1:$O$16</definedName>
    <definedName name="_xlnm.Print_Area" localSheetId="4">'3. Fűtéskorszerűsítés'!$A$1:$M$17</definedName>
    <definedName name="_xlnm.Print_Area" localSheetId="5">'4. Megújuló energia'!$A$1:$M$16</definedName>
    <definedName name="_xlnm.Print_Area" localSheetId="6">'5. Szakértői költségek'!$A$1:$E$15</definedName>
    <definedName name="_xlnm.Print_Area" localSheetId="1">'Ajánlati összesítő'!$A$1:$J$34</definedName>
    <definedName name="_xlnm.Print_Area" localSheetId="0">Útmutató!$A$1:$I$40</definedName>
    <definedName name="Z_2B638368_E9E4_49D5_8823_F02C3B7B2BE3_.wvu.PrintArea" localSheetId="2" hidden="1">'1. Nyílászáró csere'!$B$2:$O$17</definedName>
    <definedName name="Z_2B638368_E9E4_49D5_8823_F02C3B7B2BE3_.wvu.PrintArea" localSheetId="3" hidden="1">'2. Hőszigetelés'!$B$2:$Q$14</definedName>
    <definedName name="Z_2B638368_E9E4_49D5_8823_F02C3B7B2BE3_.wvu.PrintArea" localSheetId="4" hidden="1">'3. Fűtéskorszerűsítés'!$B$2:$O$15</definedName>
    <definedName name="Z_2B638368_E9E4_49D5_8823_F02C3B7B2BE3_.wvu.PrintArea" localSheetId="5" hidden="1">'4. Megújuló energia'!$B$2:$P$12</definedName>
    <definedName name="Z_2B638368_E9E4_49D5_8823_F02C3B7B2BE3_.wvu.PrintArea" localSheetId="6" hidden="1">'5. Szakértői költségek'!$A$1:$G$18</definedName>
    <definedName name="Z_2B638368_E9E4_49D5_8823_F02C3B7B2BE3_.wvu.PrintArea" localSheetId="1" hidden="1">'Ajánlati összesítő'!$B$1:$K$28</definedName>
    <definedName name="Z_2B638368_E9E4_49D5_8823_F02C3B7B2BE3_.wvu.PrintArea" localSheetId="0" hidden="1">Útmutató!$A$1:$M$40</definedName>
    <definedName name="Z_A051142F_0222_4042_8339_EC7EFBEE5946_.wvu.Cols" localSheetId="5" hidden="1">'4. Megújuló energia'!$S:$X</definedName>
    <definedName name="Z_A051142F_0222_4042_8339_EC7EFBEE5946_.wvu.Cols" localSheetId="6" hidden="1">'5. Szakértői költségek'!$K:$K</definedName>
    <definedName name="Z_A051142F_0222_4042_8339_EC7EFBEE5946_.wvu.PrintArea" localSheetId="2" hidden="1">'1. Nyílászáró csere'!$B$2:$L$14</definedName>
    <definedName name="Z_A051142F_0222_4042_8339_EC7EFBEE5946_.wvu.PrintArea" localSheetId="3" hidden="1">'2. Hőszigetelés'!$B$2:$N$11</definedName>
    <definedName name="Z_A051142F_0222_4042_8339_EC7EFBEE5946_.wvu.PrintArea" localSheetId="4" hidden="1">'3. Fűtéskorszerűsítés'!$B$2:$L$12</definedName>
    <definedName name="Z_A051142F_0222_4042_8339_EC7EFBEE5946_.wvu.PrintArea" localSheetId="5" hidden="1">'4. Megújuló energia'!$B$2:$L$11</definedName>
    <definedName name="Z_A051142F_0222_4042_8339_EC7EFBEE5946_.wvu.PrintArea" localSheetId="6" hidden="1">'5. Szakértői költségek'!$A$1:$D$15</definedName>
    <definedName name="Z_A051142F_0222_4042_8339_EC7EFBEE5946_.wvu.PrintArea" localSheetId="1" hidden="1">'Ajánlati összesítő'!$B$1:$H$28</definedName>
    <definedName name="Z_A051142F_0222_4042_8339_EC7EFBEE5946_.wvu.PrintArea" localSheetId="0" hidden="1">Útmutató!$A$1:$I$41</definedName>
    <definedName name="Z_A051142F_0222_4042_8339_EC7EFBEE5946_.wvu.Rows" localSheetId="5" hidden="1">'4. Megújuló energia'!$22:$22</definedName>
    <definedName name="Z_AF57EB16_D68D_422A_9A10_17272F20BCEE_.wvu.Cols" localSheetId="5" hidden="1">'4. Megújuló energia'!$S:$X</definedName>
    <definedName name="Z_AF57EB16_D68D_422A_9A10_17272F20BCEE_.wvu.Cols" localSheetId="6" hidden="1">'5. Szakértői költségek'!$K:$K</definedName>
    <definedName name="Z_AF57EB16_D68D_422A_9A10_17272F20BCEE_.wvu.PrintArea" localSheetId="2" hidden="1">'1. Nyílászáró csere'!$B$2:$L$14</definedName>
    <definedName name="Z_AF57EB16_D68D_422A_9A10_17272F20BCEE_.wvu.PrintArea" localSheetId="3" hidden="1">'2. Hőszigetelés'!$B$2:$N$11</definedName>
    <definedName name="Z_AF57EB16_D68D_422A_9A10_17272F20BCEE_.wvu.PrintArea" localSheetId="4" hidden="1">'3. Fűtéskorszerűsítés'!$B$2:$L$12</definedName>
    <definedName name="Z_AF57EB16_D68D_422A_9A10_17272F20BCEE_.wvu.PrintArea" localSheetId="5" hidden="1">'4. Megújuló energia'!$B$2:$L$11</definedName>
    <definedName name="Z_AF57EB16_D68D_422A_9A10_17272F20BCEE_.wvu.PrintArea" localSheetId="6" hidden="1">'5. Szakértői költségek'!$A$1:$D$15</definedName>
    <definedName name="Z_AF57EB16_D68D_422A_9A10_17272F20BCEE_.wvu.PrintArea" localSheetId="1" hidden="1">'Ajánlati összesítő'!$B$1:$H$28</definedName>
    <definedName name="Z_AF57EB16_D68D_422A_9A10_17272F20BCEE_.wvu.PrintArea" localSheetId="0" hidden="1">Útmutató!$A$1:$I$40</definedName>
    <definedName name="Z_AF57EB16_D68D_422A_9A10_17272F20BCEE_.wvu.Rows" localSheetId="5" hidden="1">'4. Megújuló energia'!$22:$22</definedName>
  </definedNames>
  <calcPr calcId="152511"/>
  <customWorkbookViews>
    <customWorkbookView name="Samu Viktória - Egyéni nézet" guid="{A051142F-0222-4042-8339-EC7EFBEE5946}" mergeInterval="0" personalView="1" maximized="1" xWindow="-8" yWindow="-8" windowWidth="1936" windowHeight="1056" tabRatio="747" activeSheetId="6"/>
    <customWorkbookView name="1" guid="{240B3038-BDFC-40B0-B7FD-EF44C78E5652}" includePrintSettings="0" xWindow="78" yWindow="78" windowWidth="1440" windowHeight="759" tabRatio="747" activeSheetId="7"/>
    <customWorkbookView name="2" guid="{634F0D29-471E-4EE6-B038-D2E63936848A}" xWindow="78" yWindow="78" windowWidth="1440" windowHeight="759" tabRatio="747" activeSheetId="7"/>
    <customWorkbookView name="Tornyai Gábor - Egyéni nézet" guid="{2B638368-E9E4-49D5-8823-F02C3B7B2BE3}" mergeInterval="0" personalView="1" maximized="1" xWindow="-9" yWindow="-9" windowWidth="1938" windowHeight="1050" tabRatio="747" activeSheetId="3"/>
    <customWorkbookView name="Keresztes Bence - Egyéni nézet" guid="{AF57EB16-D68D-422A-9A10-17272F20BCEE}" mergeInterval="0" personalView="1" maximized="1" xWindow="-8" yWindow="-8" windowWidth="1936" windowHeight="1056" tabRatio="715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2" l="1"/>
  <c r="Q5" i="4"/>
  <c r="Q6" i="4"/>
  <c r="Q7" i="4"/>
  <c r="Q8" i="4"/>
  <c r="Q10" i="4" s="1"/>
  <c r="E10" i="4" s="1"/>
  <c r="Q9" i="4"/>
  <c r="R5" i="4"/>
  <c r="R6" i="4"/>
  <c r="R7" i="4"/>
  <c r="R8" i="4"/>
  <c r="R10" i="4" s="1"/>
  <c r="F10" i="4" s="1"/>
  <c r="R9" i="4"/>
  <c r="S5" i="4"/>
  <c r="S6" i="4"/>
  <c r="S7" i="4"/>
  <c r="S8" i="4"/>
  <c r="S10" i="4" s="1"/>
  <c r="S9" i="4"/>
  <c r="T5" i="4"/>
  <c r="T6" i="4"/>
  <c r="T7" i="4"/>
  <c r="T8" i="4"/>
  <c r="T9" i="4"/>
  <c r="T10" i="4"/>
  <c r="H10" i="4" s="1"/>
  <c r="J5" i="6"/>
  <c r="I5" i="6"/>
  <c r="K5" i="4"/>
  <c r="J5" i="4"/>
  <c r="I5" i="4"/>
  <c r="L5" i="4"/>
  <c r="L7" i="6"/>
  <c r="K7" i="6"/>
  <c r="J7" i="6"/>
  <c r="I7" i="6"/>
  <c r="L6" i="6"/>
  <c r="K6" i="6"/>
  <c r="J6" i="6"/>
  <c r="I6" i="6"/>
  <c r="L5" i="6"/>
  <c r="K5" i="6"/>
  <c r="I7" i="5"/>
  <c r="J7" i="5"/>
  <c r="K7" i="5"/>
  <c r="L7" i="5"/>
  <c r="I8" i="5"/>
  <c r="J8" i="5"/>
  <c r="K8" i="5"/>
  <c r="L8" i="5"/>
  <c r="L6" i="5"/>
  <c r="K6" i="5"/>
  <c r="J6" i="5"/>
  <c r="I6" i="5"/>
  <c r="L5" i="5"/>
  <c r="K5" i="5"/>
  <c r="J5" i="5"/>
  <c r="I5" i="5"/>
  <c r="N6" i="3"/>
  <c r="N5" i="3"/>
  <c r="M6" i="3"/>
  <c r="M5" i="3"/>
  <c r="L6" i="3"/>
  <c r="L5" i="3"/>
  <c r="K6" i="3"/>
  <c r="K5" i="3"/>
  <c r="L8" i="4"/>
  <c r="L9" i="4"/>
  <c r="K8" i="4"/>
  <c r="K9" i="4"/>
  <c r="J8" i="4"/>
  <c r="J9" i="4"/>
  <c r="I8" i="4"/>
  <c r="I9" i="4"/>
  <c r="U5" i="3"/>
  <c r="U6" i="3"/>
  <c r="U7" i="3"/>
  <c r="V5" i="3"/>
  <c r="V6" i="3"/>
  <c r="V7" i="3"/>
  <c r="X7" i="3"/>
  <c r="U5" i="5"/>
  <c r="U8" i="5"/>
  <c r="U6" i="5"/>
  <c r="U7" i="5"/>
  <c r="U9" i="5"/>
  <c r="V5" i="5"/>
  <c r="V6" i="5"/>
  <c r="V7" i="5"/>
  <c r="V8" i="5"/>
  <c r="V9" i="5"/>
  <c r="X9" i="5"/>
  <c r="U5" i="6"/>
  <c r="U6" i="6"/>
  <c r="U7" i="6"/>
  <c r="U8" i="6"/>
  <c r="V5" i="6"/>
  <c r="V6" i="6"/>
  <c r="V7" i="6"/>
  <c r="V8" i="6"/>
  <c r="X8" i="6"/>
  <c r="L4" i="7"/>
  <c r="L5" i="7"/>
  <c r="L6" i="7"/>
  <c r="L7" i="7"/>
  <c r="L8" i="7"/>
  <c r="L9" i="7"/>
  <c r="D10" i="7"/>
  <c r="H6" i="2"/>
  <c r="H7" i="2"/>
  <c r="H8" i="2"/>
  <c r="G7" i="2"/>
  <c r="G8" i="2"/>
  <c r="H9" i="2"/>
  <c r="H10" i="2"/>
  <c r="H11" i="2"/>
  <c r="H12" i="2"/>
  <c r="H13" i="2"/>
  <c r="H14" i="2"/>
  <c r="A14" i="7"/>
  <c r="S5" i="6"/>
  <c r="G21" i="2"/>
  <c r="H39" i="2"/>
  <c r="S5" i="3"/>
  <c r="S6" i="3"/>
  <c r="S7" i="3"/>
  <c r="T5" i="3"/>
  <c r="T6" i="3"/>
  <c r="T7" i="3"/>
  <c r="H7" i="3"/>
  <c r="T7" i="6"/>
  <c r="S7" i="6"/>
  <c r="T6" i="6"/>
  <c r="T5" i="6"/>
  <c r="T8" i="6"/>
  <c r="F8" i="6"/>
  <c r="S6" i="6"/>
  <c r="T8" i="5"/>
  <c r="S8" i="5"/>
  <c r="T7" i="5"/>
  <c r="S7" i="5"/>
  <c r="T6" i="5"/>
  <c r="S6" i="5"/>
  <c r="T5" i="5"/>
  <c r="T9" i="5"/>
  <c r="F9" i="5"/>
  <c r="S5" i="5"/>
  <c r="I7" i="3"/>
  <c r="D12" i="7"/>
  <c r="S8" i="6"/>
  <c r="W8" i="6"/>
  <c r="S9" i="5"/>
  <c r="E9" i="5"/>
  <c r="G7" i="3"/>
  <c r="W7" i="3"/>
  <c r="T22" i="3"/>
  <c r="B9" i="3"/>
  <c r="G9" i="5"/>
  <c r="H9" i="5"/>
  <c r="H8" i="6"/>
  <c r="G8" i="6"/>
  <c r="H10" i="6"/>
  <c r="B22" i="6"/>
  <c r="E8" i="6"/>
  <c r="W9" i="5"/>
  <c r="J7" i="3"/>
  <c r="J10" i="3"/>
  <c r="K6" i="7"/>
  <c r="B22" i="3"/>
  <c r="H11" i="5"/>
  <c r="K5" i="7"/>
  <c r="K7" i="7"/>
  <c r="K9" i="7"/>
  <c r="B22" i="5"/>
  <c r="U10" i="4" l="1"/>
  <c r="L22" i="4" s="1"/>
  <c r="B12" i="4" s="1"/>
  <c r="G10" i="4"/>
  <c r="H13" i="4" s="1"/>
  <c r="V10" i="4"/>
  <c r="H25" i="2" s="1"/>
  <c r="G5" i="2"/>
  <c r="H5" i="2"/>
  <c r="G17" i="2" l="1"/>
  <c r="G15" i="2"/>
  <c r="L8" i="2"/>
  <c r="H27" i="2" s="1"/>
  <c r="H26" i="2"/>
  <c r="K10" i="7"/>
  <c r="A13" i="7" s="1"/>
  <c r="B22" i="4"/>
  <c r="B43" i="2" s="1"/>
  <c r="H24" i="2"/>
  <c r="H17" i="2"/>
  <c r="B16" i="2" s="1"/>
  <c r="H15" i="2"/>
  <c r="J11" i="3" l="1"/>
  <c r="H28" i="2"/>
  <c r="G47" i="2"/>
  <c r="G45" i="2"/>
  <c r="G46" i="2"/>
  <c r="G49" i="2"/>
  <c r="G44" i="2"/>
  <c r="G48" i="2"/>
  <c r="G50" i="2" l="1"/>
  <c r="G51" i="2" s="1"/>
  <c r="G40" i="2" s="1"/>
  <c r="H11" i="6"/>
  <c r="H12" i="5"/>
  <c r="D15" i="7"/>
  <c r="H14" i="4"/>
  <c r="J48" i="2" l="1"/>
  <c r="J49" i="2"/>
  <c r="J44" i="2"/>
  <c r="J46" i="2"/>
  <c r="H40" i="2"/>
  <c r="H41" i="2" s="1"/>
  <c r="J50" i="2" l="1"/>
</calcChain>
</file>

<file path=xl/sharedStrings.xml><?xml version="1.0" encoding="utf-8"?>
<sst xmlns="http://schemas.openxmlformats.org/spreadsheetml/2006/main" count="294" uniqueCount="141">
  <si>
    <t>Megnevezés</t>
  </si>
  <si>
    <t>Mennyiség</t>
  </si>
  <si>
    <t>ME</t>
  </si>
  <si>
    <t>m2</t>
  </si>
  <si>
    <t>Anyag egységár</t>
  </si>
  <si>
    <t>Díj egységár</t>
  </si>
  <si>
    <t>Anyag összesen</t>
  </si>
  <si>
    <t>Díj összesen</t>
  </si>
  <si>
    <t>Beruházás összköltsége:</t>
  </si>
  <si>
    <t>Bruttó költség</t>
  </si>
  <si>
    <t>db</t>
  </si>
  <si>
    <t>Szakértői költségek</t>
  </si>
  <si>
    <t>Támogatásintenzitás:</t>
  </si>
  <si>
    <t>Támogatás összege:</t>
  </si>
  <si>
    <t>Önerő összege:</t>
  </si>
  <si>
    <t>hőszig/nyz/fűtés/megújuló</t>
  </si>
  <si>
    <t>megújuló+ nyz/fűtés</t>
  </si>
  <si>
    <t>hőszig+ megújuló</t>
  </si>
  <si>
    <t>hőszig+ megújuló+nyz/fűtés</t>
  </si>
  <si>
    <t>hőszig</t>
  </si>
  <si>
    <t>nyz</t>
  </si>
  <si>
    <t>fűtés</t>
  </si>
  <si>
    <t>megújuló</t>
  </si>
  <si>
    <t>Vastagség</t>
  </si>
  <si>
    <t>Vastagság</t>
  </si>
  <si>
    <t>cm</t>
  </si>
  <si>
    <t>bruttó ft/m2</t>
  </si>
  <si>
    <t>kW</t>
  </si>
  <si>
    <t>Energetikai szakértő költsége</t>
  </si>
  <si>
    <t>Gépészeti tervdokumentáció költsége</t>
  </si>
  <si>
    <t>Villámvédelmi, érintésvédelmi és tűzvédelmi dokumentációk költsége</t>
  </si>
  <si>
    <t>Gáz-meo költségei</t>
  </si>
  <si>
    <t>Engedélyek, szakhatósági, igazgatási díjak költsége</t>
  </si>
  <si>
    <t>Kéményseprői szakvélemény költsége</t>
  </si>
  <si>
    <t>Bruttó elszámolható költség</t>
  </si>
  <si>
    <t>Nettó költség</t>
  </si>
  <si>
    <t>nettó</t>
  </si>
  <si>
    <t>bruttó</t>
  </si>
  <si>
    <t>Munkanemre eső bruttó összes költség:</t>
  </si>
  <si>
    <t>kg/év</t>
  </si>
  <si>
    <t>Energetikai tanúsítványok alapján kalkulált CO2 megtakarítás:</t>
  </si>
  <si>
    <t>Kiinduló állapot szerint CO2 kibocsátás:</t>
  </si>
  <si>
    <t>Tervezett állapot szerint CO2 kibocsátás:</t>
  </si>
  <si>
    <t>CO2 megtakarítás</t>
  </si>
  <si>
    <t>Elsz. Össz nettó</t>
  </si>
  <si>
    <t>max nettó összeg</t>
  </si>
  <si>
    <t>HMV előállító berendezés</t>
  </si>
  <si>
    <t>Kondenzációs gázkazán</t>
  </si>
  <si>
    <t>Hőleadók korszerűsítése</t>
  </si>
  <si>
    <t>Fűtési csőhálózat korszerűsítése</t>
  </si>
  <si>
    <t>Beruházás bruttó összköltsége:</t>
  </si>
  <si>
    <t>Bejárati ajtó</t>
  </si>
  <si>
    <t>Légbevezetés</t>
  </si>
  <si>
    <t>Nyári hővédelem</t>
  </si>
  <si>
    <t>Ft/kg Co2</t>
  </si>
  <si>
    <t>Támogatás szempontjából elszámolható költségek:</t>
  </si>
  <si>
    <t>Elsz. Össz bruttó</t>
  </si>
  <si>
    <t>Homlokzatok és födémek hőszigetelés</t>
  </si>
  <si>
    <t>Homlokzati Nyílászárók energia-megtakarítást eredményező cseréje, felújítása</t>
  </si>
  <si>
    <t>Fűtési és/vagy HMV rendszerek korszerűsítése</t>
  </si>
  <si>
    <t>Megújuló energiafelhasználás kialakítása vagy növelése</t>
  </si>
  <si>
    <t>Munka megnevezése, leírása</t>
  </si>
  <si>
    <t>Elszámolható bruttó anyagköltség</t>
  </si>
  <si>
    <t>Elszámolható bruttó díjköltség</t>
  </si>
  <si>
    <t>Támogatás szempontjából elszámolható összes költség:</t>
  </si>
  <si>
    <t>4. sz. melléklet</t>
  </si>
  <si>
    <t>KIVITELEZŐI ÁRAJÁNLAT MINTA</t>
  </si>
  <si>
    <t>ZFR-CSH/16</t>
  </si>
  <si>
    <t>Kitöltési, kezelési útmutató</t>
  </si>
  <si>
    <t>1) Általános információk</t>
  </si>
  <si>
    <t>a)</t>
  </si>
  <si>
    <t>b)</t>
  </si>
  <si>
    <t>c)</t>
  </si>
  <si>
    <t>d)</t>
  </si>
  <si>
    <t>e)</t>
  </si>
  <si>
    <t>Jelölések:</t>
  </si>
  <si>
    <t>sárga szín:</t>
  </si>
  <si>
    <t>2) Munkalapokhoz kapcsolódó kiegészítő információk:</t>
  </si>
  <si>
    <t>Ajánlati összesítő:</t>
  </si>
  <si>
    <t>6.</t>
  </si>
  <si>
    <t>Munkalap</t>
  </si>
  <si>
    <t>3) Használati útmutató lépésekben:</t>
  </si>
  <si>
    <t>1.</t>
  </si>
  <si>
    <t>2.</t>
  </si>
  <si>
    <t>3.</t>
  </si>
  <si>
    <t>4.</t>
  </si>
  <si>
    <t>5.</t>
  </si>
  <si>
    <t>kék szín:</t>
  </si>
  <si>
    <t>Automatikusan töltődő cellák.</t>
  </si>
  <si>
    <t>Ajánlati összesítő</t>
  </si>
  <si>
    <t>Beruházás helyszíne:</t>
  </si>
  <si>
    <t>Igényelhető állami támogatás előzetes kalkulációja</t>
  </si>
  <si>
    <t>A 5. munkalapon a beruházáshoz kapcsolódó tervezői díjak és egyéb kapcsolódó költségek megadása kötelező.</t>
  </si>
  <si>
    <t>A munkalapok törlése nem megengedett, a pályázat elutasítását vonja maga után!</t>
  </si>
  <si>
    <t>A munkalapok összesítő cellái jellemzően védelemmel vannak ellátva, azok törlése nem megengedett.</t>
  </si>
  <si>
    <t xml:space="preserve">Az épület költségeinek egyszerű meghatározására segédletként használhatják jelen programot. A kivitelezői árajánlata alapján meghatározható kiegészítő számításokat, úgy, mint az állami támogatás előzetes kalkulációját, vagy a beruházáshoz szükséges önerő mértéke. </t>
  </si>
  <si>
    <t>Sorok beillesztése nem megengedett, azonban a nem védett cellák felülírása/módosítása megengedett.</t>
  </si>
  <si>
    <t>A 1. - 4. munkalapokon a sárga cellák  az elvégzendő felújítási munkálatok szempontjából releváns adatokkal szükséges feltölteni. A támogatható tevékenységek beköltségelhetők a piacon általánosan elfogadott, valamint a pályázati Útmutatóban foglalt költséghatárokat figyelembe vett költségek és munkadíjak megadásával.</t>
  </si>
  <si>
    <t>Napelemes rendszer</t>
  </si>
  <si>
    <t>Napkollektoros rendszer</t>
  </si>
  <si>
    <t>Biomassza kazán rendszer</t>
  </si>
  <si>
    <t>Elszámolható költségek összesen:</t>
  </si>
  <si>
    <t>Nem elszámolható költségek összesen:</t>
  </si>
  <si>
    <t>Kötelezően kitöltendő üres cellák. A támogatható tevékenységek összegénél a nettó és bruttó költségek megadása egyaránt kötelező. Abban az esetben, ha az adott cella nem releváns az elvégzendő munka tekintetében kérjük, hagyja üresen.</t>
  </si>
  <si>
    <t>Homlokzat hőszigetelés</t>
  </si>
  <si>
    <t>Lakószint feletti födém szigetelés</t>
  </si>
  <si>
    <t>Műanyag/Fa nyílászáró</t>
  </si>
  <si>
    <t>Fém nyílászáró</t>
  </si>
  <si>
    <r>
      <t xml:space="preserve">Szakértőkre eső összes </t>
    </r>
    <r>
      <rPr>
        <b/>
        <sz val="11"/>
        <color rgb="FFFF0000"/>
        <rFont val="Open Sans"/>
        <family val="2"/>
        <charset val="238"/>
      </rPr>
      <t>elszámolható</t>
    </r>
    <r>
      <rPr>
        <b/>
        <sz val="11"/>
        <color theme="1"/>
        <rFont val="Open Sans"/>
        <family val="2"/>
        <charset val="238"/>
      </rPr>
      <t xml:space="preserve"> költség:</t>
    </r>
  </si>
  <si>
    <r>
      <t xml:space="preserve">Szakértőkre eső összes </t>
    </r>
    <r>
      <rPr>
        <b/>
        <sz val="11"/>
        <color rgb="FFFF0000"/>
        <rFont val="Open Sans"/>
        <family val="2"/>
        <charset val="238"/>
      </rPr>
      <t xml:space="preserve">el nem számolható </t>
    </r>
    <r>
      <rPr>
        <b/>
        <sz val="11"/>
        <color theme="1"/>
        <rFont val="Open Sans"/>
        <family val="2"/>
        <charset val="238"/>
      </rPr>
      <t>költség:</t>
    </r>
  </si>
  <si>
    <r>
      <t>Szakértőkre es</t>
    </r>
    <r>
      <rPr>
        <b/>
        <sz val="11"/>
        <rFont val="Open Sans"/>
        <family val="2"/>
        <charset val="238"/>
      </rPr>
      <t>ő összes k</t>
    </r>
    <r>
      <rPr>
        <b/>
        <sz val="11"/>
        <color theme="1"/>
        <rFont val="Open Sans"/>
        <family val="2"/>
        <charset val="238"/>
      </rPr>
      <t>öltség:</t>
    </r>
  </si>
  <si>
    <t>fm</t>
  </si>
  <si>
    <t>2&lt;X&lt;6</t>
  </si>
  <si>
    <t>X=10</t>
  </si>
  <si>
    <t>&lt;3</t>
  </si>
  <si>
    <t>vagy nyz+fűtés+hőszig</t>
  </si>
  <si>
    <t>Pályázó neve:</t>
  </si>
  <si>
    <t>Pályázó aláírása</t>
  </si>
  <si>
    <t>, 2016._______._______.</t>
  </si>
  <si>
    <t>Kivitelező aláírása</t>
  </si>
  <si>
    <t>Homlokzatok és födémek hőszigetelése</t>
  </si>
  <si>
    <t>Kivitelező/ Szakértő megnevezése:</t>
  </si>
  <si>
    <t>-</t>
  </si>
  <si>
    <t>Kivitelező megnevezése:</t>
  </si>
  <si>
    <t>Jelen árajánlati program azzal a céllal készült, hogy a kivitelezői árajánlatok egységes, a pályázatnak megfelelő részletezettségű és egyszerűen feldolgozható szerkezetben jelenjenek meg a pályázatkezelő számára, aki a benyújtott költségvetésben megadott árakat költséghatékonysági szempontból felülvizsgálja és értékeli.</t>
  </si>
  <si>
    <t>A pályázatban meghatározott összes kivitelezéshez kapcsolódó költség (anyag-, munkadíj). 
A pályázó aláírásával hitelesíti jelen munkalapot, mely tartalmazza valamennyi költséget és a kapcsolódó kivitelező(k) megnevezését is.</t>
  </si>
  <si>
    <r>
      <t xml:space="preserve">Kizárólag a hőszigetelési munkálatokhoz kapcsolódó költségek bemutatására szolgáló felület. A munkát végző kivitelező megjelölése és az általa történő hitelesítés kötelező. </t>
    </r>
    <r>
      <rPr>
        <sz val="10"/>
        <color indexed="10"/>
        <rFont val="Open Sans"/>
        <family val="2"/>
        <charset val="238"/>
      </rPr>
      <t>A munkalapon adattal ellátott cellák felülírása nem megengedett, a pályázat elutasítását vonhatja maga után!</t>
    </r>
  </si>
  <si>
    <r>
      <t xml:space="preserve">Kizárólag a Fűtési és/vagy HMV rendszerek korszerűsítési munkálataihoz kapcsolódó költségek bemutatására szolgáló felület. A munkát végző kivitelező megjelölése és az általa történő hitelesítés kötelező.   </t>
    </r>
    <r>
      <rPr>
        <sz val="10"/>
        <color rgb="FFFF0000"/>
        <rFont val="Open Sans"/>
        <family val="2"/>
        <charset val="238"/>
      </rPr>
      <t>A munkalapon adattal ellátott cellák felülírása nem megengedett, a pályázat elutasítását vonhatja maga után!</t>
    </r>
  </si>
  <si>
    <r>
      <t xml:space="preserve">Kizárólag a Megújuló energiafelhasználás kialakításához vagy növeléséhez kapcsolódó költségek bemutatására szolgáló felület.  A munkát végző kivitelező megjelölése és az általa történő hitelesítés kötelező. </t>
    </r>
    <r>
      <rPr>
        <sz val="10"/>
        <color rgb="FFFF0000"/>
        <rFont val="Open Sans"/>
        <family val="2"/>
        <charset val="238"/>
      </rPr>
      <t>A munkalapon adattal ellátott cellák felülírása nem megengedett, a pályázat elutasítását vonhatja maga után!</t>
    </r>
  </si>
  <si>
    <r>
      <t xml:space="preserve">Kizárólag a releváns szakértői költségek bemutatására szolgáló felület.  A releváns szakértői munkát ellátó szakértő megjelölése kötelező. Amennyiben a pályázat beadása során még nem is mertek bizonyos szakértői/engedélyezési költségek, abban az esetben a bacsült összegek megadása is elégsége, illetve nem szükséges a kapcsolódó szerződés(ek)/számla(ák) csatolása kizárólag az elszámolás során. </t>
    </r>
    <r>
      <rPr>
        <sz val="10"/>
        <color rgb="FFFF0000"/>
        <rFont val="Open Sans"/>
        <family val="2"/>
        <charset val="238"/>
      </rPr>
      <t>A munkalapon adattal ellátott cellák felülírása nem megengedett, a pályázat elutasítását vonhatja maga után!</t>
    </r>
  </si>
  <si>
    <t>2.0</t>
  </si>
  <si>
    <t>Ajánlati összesítő 19. sorába a megvélő állapotra vonatkozó energetikai tanúsítványban jelölt jelenlegi CO2 kibocsátást szükséges beírni.</t>
  </si>
  <si>
    <t>Ajánlati összesítő 20. sorába a tervezett állapotra vonatkozó energetikai tanúsítványban jelölt felújítást követő CO2 kibocsátást szükséges beírni.</t>
  </si>
  <si>
    <t>Az állami támogatás előzetes kalkulációjához az Ajánlati összesítő 27. sorában történik az energetikus számításai alapján megadott Co2 megtakarításokat figyelembe véve.</t>
  </si>
  <si>
    <t>Ajánlati összesítő 1. sorába a beruházás címét, az 2. sorba a pályázó nevét szükséges beírni.</t>
  </si>
  <si>
    <t>Anyag költség</t>
  </si>
  <si>
    <t>Munkadíj költség</t>
  </si>
  <si>
    <t>Nettó</t>
  </si>
  <si>
    <t>Bruttó</t>
  </si>
  <si>
    <t>A Páláyzati Adatlap kitöltését segítő összegző táblázat</t>
  </si>
  <si>
    <r>
      <t xml:space="preserve">Kizárólag a nyílászáró csere munkálatokhoz kapcsolódó költségek bemutatására szolgáló felület.  A munkát végző kivitelező megjelölése és az általa történő hitelesítés kötelező. Légbevezetés és nyári hővédelem esetén - amennyiben nyílászárócsere nem történik - kérjük, a munkálatokkal érintett nyílászárók felületét (m2) is egységárak feltüntetése nélkül megadni szíveskedjen.  </t>
    </r>
    <r>
      <rPr>
        <sz val="10"/>
        <color rgb="FFFF0000"/>
        <rFont val="Open Sans"/>
        <family val="2"/>
        <charset val="238"/>
      </rPr>
      <t>A munkalapon adattal ellátott cellák felülírása nem megengedett, a pályázat elutasítását vonhatja maga után!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</si>
</sst>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F_t_-;\-* #,##0.00\ _F_t_-;_-* &quot;-&quot;??\ _F_t_-;_-@_-"/>
    <numFmt numFmtId="164" formatCode="_-* #,##0.00\ &quot;HUF&quot;_-;\-* #,##0.00\ &quot;HUF&quot;_-;_-* &quot;-&quot;??\ &quot;HUF&quot;_-;_-@_-"/>
    <numFmt numFmtId="165" formatCode="_-* #,##0\ &quot;HUF&quot;_-;\-* #,##0\ &quot;HUF&quot;_-;_-* &quot;-&quot;??\ &quot;HUF&quot;_-;_-@_-"/>
    <numFmt numFmtId="166" formatCode="#,##0\ &quot;Ft&quot;"/>
    <numFmt numFmtId="167" formatCode="_-* #,##0\ [$Ft-40E]_-;\-* #,##0\ [$Ft-40E]_-;_-* &quot;-&quot;??\ [$Ft-40E]_-;_-@_-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22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u val="singleAccounting"/>
      <sz val="9"/>
      <color theme="0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sz val="22"/>
      <color theme="1"/>
      <name val="Open Sans"/>
      <family val="2"/>
      <charset val="238"/>
    </font>
    <font>
      <sz val="11"/>
      <color theme="1"/>
      <name val="Open Sans"/>
      <family val="2"/>
      <charset val="238"/>
    </font>
    <font>
      <b/>
      <sz val="12"/>
      <name val="Open Sans"/>
      <family val="2"/>
      <charset val="238"/>
    </font>
    <font>
      <b/>
      <sz val="10"/>
      <name val="Open Sans"/>
      <family val="2"/>
      <charset val="238"/>
    </font>
    <font>
      <sz val="11"/>
      <name val="Open Sans"/>
      <family val="2"/>
      <charset val="238"/>
    </font>
    <font>
      <sz val="11"/>
      <color rgb="FFFF0000"/>
      <name val="Open Sans"/>
      <family val="2"/>
      <charset val="238"/>
    </font>
    <font>
      <sz val="9"/>
      <color rgb="FFFF0000"/>
      <name val="Open Sans"/>
      <family val="2"/>
      <charset val="238"/>
    </font>
    <font>
      <b/>
      <i/>
      <sz val="12"/>
      <name val="Open Sans"/>
      <family val="2"/>
      <charset val="238"/>
    </font>
    <font>
      <sz val="9"/>
      <name val="Open Sans"/>
      <family val="2"/>
      <charset val="238"/>
    </font>
    <font>
      <b/>
      <sz val="11"/>
      <color rgb="FFFF0000"/>
      <name val="Open Sans"/>
      <family val="2"/>
      <charset val="238"/>
    </font>
    <font>
      <b/>
      <sz val="11"/>
      <color theme="1"/>
      <name val="Open Sans"/>
      <family val="2"/>
      <charset val="238"/>
    </font>
    <font>
      <b/>
      <i/>
      <sz val="11"/>
      <color theme="1"/>
      <name val="Open Sans"/>
      <family val="2"/>
      <charset val="238"/>
    </font>
    <font>
      <b/>
      <sz val="11"/>
      <name val="Open Sans"/>
      <family val="2"/>
      <charset val="238"/>
    </font>
    <font>
      <b/>
      <sz val="20"/>
      <color theme="1"/>
      <name val="Open Sans"/>
      <family val="2"/>
      <charset val="238"/>
    </font>
    <font>
      <b/>
      <sz val="22"/>
      <color theme="1"/>
      <name val="Open Sans"/>
      <family val="2"/>
      <charset val="238"/>
    </font>
    <font>
      <b/>
      <sz val="14"/>
      <color theme="1"/>
      <name val="Open Sans"/>
      <family val="2"/>
      <charset val="238"/>
    </font>
    <font>
      <b/>
      <sz val="12"/>
      <color theme="1"/>
      <name val="Open Sans"/>
      <family val="2"/>
      <charset val="238"/>
    </font>
    <font>
      <b/>
      <i/>
      <sz val="12"/>
      <color theme="1"/>
      <name val="Open Sans"/>
      <family val="2"/>
      <charset val="238"/>
    </font>
    <font>
      <b/>
      <sz val="10"/>
      <color rgb="FFFF0000"/>
      <name val="Open Sans"/>
      <family val="2"/>
      <charset val="238"/>
    </font>
    <font>
      <sz val="10"/>
      <name val="Open Sans"/>
      <family val="2"/>
      <charset val="238"/>
    </font>
    <font>
      <b/>
      <sz val="16"/>
      <name val="Open Sans"/>
      <family val="2"/>
      <charset val="238"/>
    </font>
    <font>
      <b/>
      <u/>
      <sz val="11"/>
      <name val="Open Sans"/>
      <family val="2"/>
      <charset val="238"/>
    </font>
    <font>
      <b/>
      <u/>
      <sz val="10"/>
      <name val="Open Sans"/>
      <family val="2"/>
      <charset val="238"/>
    </font>
    <font>
      <b/>
      <i/>
      <sz val="10"/>
      <name val="Open Sans"/>
      <family val="2"/>
      <charset val="238"/>
    </font>
    <font>
      <sz val="10"/>
      <color indexed="10"/>
      <name val="Open Sans"/>
      <family val="2"/>
      <charset val="238"/>
    </font>
    <font>
      <sz val="10"/>
      <color rgb="FFFF0000"/>
      <name val="Open Sans"/>
      <family val="2"/>
      <charset val="238"/>
    </font>
    <font>
      <b/>
      <sz val="18"/>
      <color theme="1"/>
      <name val="Open Sans"/>
      <family val="2"/>
      <charset val="238"/>
    </font>
    <font>
      <sz val="11"/>
      <color theme="0"/>
      <name val="Open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2">
    <xf numFmtId="0" fontId="0" fillId="0" borderId="0" xfId="0"/>
    <xf numFmtId="0" fontId="0" fillId="5" borderId="0" xfId="0" applyFill="1"/>
    <xf numFmtId="0" fontId="0" fillId="7" borderId="0" xfId="0" applyFill="1"/>
    <xf numFmtId="43" fontId="0" fillId="0" borderId="0" xfId="0" applyNumberFormat="1"/>
    <xf numFmtId="3" fontId="8" fillId="0" borderId="0" xfId="0" applyNumberFormat="1" applyFont="1"/>
    <xf numFmtId="3" fontId="8" fillId="0" borderId="0" xfId="0" applyNumberFormat="1" applyFont="1" applyFill="1" applyAlignment="1" applyProtection="1">
      <protection hidden="1"/>
    </xf>
    <xf numFmtId="0" fontId="0" fillId="0" borderId="0" xfId="0" applyAlignment="1"/>
    <xf numFmtId="0" fontId="0" fillId="0" borderId="0" xfId="0" applyFill="1"/>
    <xf numFmtId="43" fontId="6" fillId="0" borderId="0" xfId="2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center" wrapText="1"/>
    </xf>
    <xf numFmtId="165" fontId="10" fillId="0" borderId="0" xfId="1" applyNumberFormat="1" applyFont="1" applyFill="1" applyBorder="1" applyProtection="1">
      <protection locked="0"/>
    </xf>
    <xf numFmtId="0" fontId="12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165" fontId="9" fillId="0" borderId="0" xfId="0" applyNumberFormat="1" applyFont="1" applyFill="1" applyBorder="1"/>
    <xf numFmtId="3" fontId="8" fillId="0" borderId="0" xfId="0" applyNumberFormat="1" applyFont="1" applyFill="1" applyBorder="1"/>
    <xf numFmtId="43" fontId="8" fillId="0" borderId="0" xfId="0" applyNumberFormat="1" applyFont="1" applyFill="1" applyBorder="1" applyAlignment="1">
      <alignment vertical="center"/>
    </xf>
    <xf numFmtId="0" fontId="0" fillId="0" borderId="0" xfId="0" applyBorder="1"/>
    <xf numFmtId="43" fontId="7" fillId="0" borderId="0" xfId="2" applyFont="1" applyFill="1" applyBorder="1" applyAlignment="1" applyProtection="1">
      <alignment horizontal="center" vertical="center" wrapText="1"/>
    </xf>
    <xf numFmtId="0" fontId="14" fillId="0" borderId="0" xfId="0" applyFont="1"/>
    <xf numFmtId="0" fontId="14" fillId="0" borderId="0" xfId="0" applyFont="1" applyFill="1" applyBorder="1"/>
    <xf numFmtId="43" fontId="13" fillId="0" borderId="0" xfId="2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11" fillId="0" borderId="0" xfId="1" applyNumberFormat="1" applyFont="1" applyFill="1" applyBorder="1" applyProtection="1">
      <protection locked="0"/>
    </xf>
    <xf numFmtId="0" fontId="4" fillId="0" borderId="0" xfId="0" applyFont="1" applyFill="1" applyBorder="1" applyAlignment="1">
      <alignment horizontal="center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>
      <alignment horizontal="right" wrapText="1"/>
    </xf>
    <xf numFmtId="165" fontId="9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/>
    <xf numFmtId="0" fontId="17" fillId="0" borderId="0" xfId="0" applyFont="1" applyFill="1"/>
    <xf numFmtId="43" fontId="19" fillId="0" borderId="0" xfId="2" applyFont="1" applyFill="1" applyBorder="1" applyAlignment="1" applyProtection="1">
      <alignment horizontal="center" vertical="center" wrapText="1"/>
    </xf>
    <xf numFmtId="43" fontId="20" fillId="0" borderId="0" xfId="2" applyFont="1" applyFill="1" applyBorder="1" applyAlignment="1" applyProtection="1">
      <alignment horizontal="center" vertical="center" wrapText="1"/>
    </xf>
    <xf numFmtId="0" fontId="21" fillId="0" borderId="0" xfId="0" applyFont="1" applyFill="1"/>
    <xf numFmtId="165" fontId="21" fillId="0" borderId="0" xfId="1" applyNumberFormat="1" applyFont="1" applyFill="1" applyBorder="1" applyProtection="1">
      <protection locked="0"/>
    </xf>
    <xf numFmtId="165" fontId="21" fillId="0" borderId="0" xfId="1" applyNumberFormat="1" applyFont="1" applyFill="1" applyBorder="1"/>
    <xf numFmtId="165" fontId="21" fillId="0" borderId="0" xfId="0" applyNumberFormat="1" applyFont="1" applyFill="1"/>
    <xf numFmtId="165" fontId="22" fillId="0" borderId="22" xfId="1" applyNumberFormat="1" applyFont="1" applyFill="1" applyBorder="1"/>
    <xf numFmtId="165" fontId="23" fillId="0" borderId="0" xfId="0" applyNumberFormat="1" applyFont="1" applyFill="1"/>
    <xf numFmtId="0" fontId="16" fillId="0" borderId="0" xfId="0" applyFont="1" applyFill="1" applyBorder="1" applyAlignment="1">
      <alignment horizontal="center"/>
    </xf>
    <xf numFmtId="165" fontId="22" fillId="0" borderId="0" xfId="0" applyNumberFormat="1" applyFont="1" applyFill="1" applyBorder="1"/>
    <xf numFmtId="165" fontId="17" fillId="0" borderId="0" xfId="0" applyNumberFormat="1" applyFont="1" applyFill="1"/>
    <xf numFmtId="165" fontId="16" fillId="0" borderId="0" xfId="0" applyNumberFormat="1" applyFont="1" applyFill="1" applyBorder="1"/>
    <xf numFmtId="0" fontId="17" fillId="0" borderId="0" xfId="0" applyFont="1" applyFill="1" applyBorder="1" applyAlignment="1"/>
    <xf numFmtId="0" fontId="17" fillId="0" borderId="0" xfId="0" applyFont="1" applyFill="1" applyBorder="1"/>
    <xf numFmtId="165" fontId="24" fillId="0" borderId="0" xfId="0" applyNumberFormat="1" applyFont="1" applyFill="1" applyBorder="1"/>
    <xf numFmtId="0" fontId="17" fillId="0" borderId="0" xfId="0" applyFont="1"/>
    <xf numFmtId="0" fontId="21" fillId="0" borderId="0" xfId="0" applyFont="1"/>
    <xf numFmtId="43" fontId="22" fillId="0" borderId="0" xfId="2" applyFont="1" applyFill="1" applyBorder="1" applyAlignment="1" applyProtection="1">
      <alignment horizontal="center" vertical="center" wrapText="1"/>
    </xf>
    <xf numFmtId="165" fontId="21" fillId="0" borderId="0" xfId="0" applyNumberFormat="1" applyFont="1" applyFill="1" applyBorder="1"/>
    <xf numFmtId="165" fontId="21" fillId="0" borderId="0" xfId="0" applyNumberFormat="1" applyFont="1"/>
    <xf numFmtId="165" fontId="23" fillId="0" borderId="0" xfId="0" applyNumberFormat="1" applyFont="1"/>
    <xf numFmtId="0" fontId="21" fillId="0" borderId="0" xfId="0" applyFont="1" applyFill="1" applyBorder="1"/>
    <xf numFmtId="0" fontId="17" fillId="0" borderId="0" xfId="0" applyFont="1" applyBorder="1"/>
    <xf numFmtId="165" fontId="22" fillId="0" borderId="0" xfId="1" applyNumberFormat="1" applyFont="1" applyFill="1" applyBorder="1"/>
    <xf numFmtId="165" fontId="22" fillId="0" borderId="0" xfId="0" applyNumberFormat="1" applyFont="1" applyBorder="1"/>
    <xf numFmtId="167" fontId="17" fillId="0" borderId="0" xfId="0" applyNumberFormat="1" applyFont="1"/>
    <xf numFmtId="0" fontId="17" fillId="0" borderId="0" xfId="0" applyFont="1" applyAlignment="1"/>
    <xf numFmtId="167" fontId="0" fillId="0" borderId="0" xfId="0" applyNumberFormat="1"/>
    <xf numFmtId="43" fontId="22" fillId="0" borderId="0" xfId="2" applyFont="1" applyFill="1" applyBorder="1" applyAlignment="1" applyProtection="1">
      <alignment horizontal="center" vertical="center" wrapText="1"/>
    </xf>
    <xf numFmtId="43" fontId="28" fillId="4" borderId="1" xfId="2" applyFont="1" applyFill="1" applyBorder="1" applyAlignment="1" applyProtection="1">
      <alignment horizontal="center" vertical="center" wrapText="1"/>
      <protection hidden="1"/>
    </xf>
    <xf numFmtId="43" fontId="28" fillId="4" borderId="11" xfId="2" applyFont="1" applyFill="1" applyBorder="1" applyAlignment="1" applyProtection="1">
      <alignment horizontal="center" vertical="center" wrapText="1"/>
      <protection hidden="1"/>
    </xf>
    <xf numFmtId="0" fontId="29" fillId="4" borderId="10" xfId="0" applyFont="1" applyFill="1" applyBorder="1" applyProtection="1">
      <protection hidden="1"/>
    </xf>
    <xf numFmtId="0" fontId="30" fillId="2" borderId="1" xfId="0" applyFont="1" applyFill="1" applyBorder="1" applyProtection="1">
      <protection locked="0"/>
    </xf>
    <xf numFmtId="0" fontId="26" fillId="4" borderId="1" xfId="0" applyFont="1" applyFill="1" applyBorder="1" applyAlignment="1" applyProtection="1">
      <alignment horizontal="center"/>
      <protection hidden="1"/>
    </xf>
    <xf numFmtId="167" fontId="31" fillId="2" borderId="1" xfId="1" applyNumberFormat="1" applyFont="1" applyFill="1" applyBorder="1" applyProtection="1">
      <protection locked="0"/>
    </xf>
    <xf numFmtId="167" fontId="31" fillId="2" borderId="8" xfId="1" applyNumberFormat="1" applyFont="1" applyFill="1" applyBorder="1" applyProtection="1">
      <protection locked="0"/>
    </xf>
    <xf numFmtId="167" fontId="31" fillId="2" borderId="11" xfId="1" applyNumberFormat="1" applyFont="1" applyFill="1" applyBorder="1" applyProtection="1">
      <protection locked="0"/>
    </xf>
    <xf numFmtId="167" fontId="33" fillId="4" borderId="1" xfId="1" applyNumberFormat="1" applyFont="1" applyFill="1" applyBorder="1" applyProtection="1">
      <protection hidden="1"/>
    </xf>
    <xf numFmtId="167" fontId="33" fillId="4" borderId="11" xfId="1" applyNumberFormat="1" applyFont="1" applyFill="1" applyBorder="1" applyProtection="1">
      <protection hidden="1"/>
    </xf>
    <xf numFmtId="167" fontId="35" fillId="4" borderId="11" xfId="1" applyNumberFormat="1" applyFont="1" applyFill="1" applyBorder="1" applyProtection="1">
      <protection hidden="1"/>
    </xf>
    <xf numFmtId="167" fontId="36" fillId="3" borderId="5" xfId="1" applyNumberFormat="1" applyFont="1" applyFill="1" applyBorder="1" applyProtection="1">
      <protection hidden="1"/>
    </xf>
    <xf numFmtId="0" fontId="37" fillId="4" borderId="1" xfId="0" applyFont="1" applyFill="1" applyBorder="1" applyAlignment="1" applyProtection="1">
      <alignment horizontal="center" vertical="center" wrapText="1"/>
      <protection hidden="1"/>
    </xf>
    <xf numFmtId="0" fontId="37" fillId="4" borderId="11" xfId="0" applyFont="1" applyFill="1" applyBorder="1" applyAlignment="1" applyProtection="1">
      <alignment horizontal="center" vertical="center" wrapText="1"/>
      <protection hidden="1"/>
    </xf>
    <xf numFmtId="166" fontId="26" fillId="4" borderId="11" xfId="1" applyNumberFormat="1" applyFont="1" applyFill="1" applyBorder="1" applyProtection="1">
      <protection hidden="1"/>
    </xf>
    <xf numFmtId="0" fontId="26" fillId="0" borderId="27" xfId="0" applyFont="1" applyBorder="1" applyProtection="1">
      <protection hidden="1"/>
    </xf>
    <xf numFmtId="0" fontId="26" fillId="0" borderId="0" xfId="0" applyFont="1" applyBorder="1" applyProtection="1">
      <protection hidden="1"/>
    </xf>
    <xf numFmtId="0" fontId="26" fillId="0" borderId="28" xfId="0" applyFont="1" applyBorder="1" applyProtection="1">
      <protection hidden="1"/>
    </xf>
    <xf numFmtId="0" fontId="26" fillId="2" borderId="1" xfId="0" applyFont="1" applyFill="1" applyBorder="1" applyProtection="1">
      <protection locked="0"/>
    </xf>
    <xf numFmtId="0" fontId="26" fillId="4" borderId="11" xfId="0" applyFont="1" applyFill="1" applyBorder="1" applyProtection="1">
      <protection hidden="1"/>
    </xf>
    <xf numFmtId="0" fontId="35" fillId="4" borderId="4" xfId="0" applyFont="1" applyFill="1" applyBorder="1" applyProtection="1">
      <protection hidden="1"/>
    </xf>
    <xf numFmtId="0" fontId="26" fillId="4" borderId="5" xfId="0" applyFont="1" applyFill="1" applyBorder="1" applyProtection="1">
      <protection hidden="1"/>
    </xf>
    <xf numFmtId="166" fontId="26" fillId="4" borderId="11" xfId="0" applyNumberFormat="1" applyFont="1" applyFill="1" applyBorder="1" applyProtection="1">
      <protection hidden="1"/>
    </xf>
    <xf numFmtId="166" fontId="35" fillId="4" borderId="11" xfId="0" applyNumberFormat="1" applyFont="1" applyFill="1" applyBorder="1" applyProtection="1">
      <protection hidden="1"/>
    </xf>
    <xf numFmtId="10" fontId="35" fillId="4" borderId="11" xfId="3" applyNumberFormat="1" applyFont="1" applyFill="1" applyBorder="1" applyAlignment="1" applyProtection="1">
      <alignment horizontal="right"/>
      <protection hidden="1"/>
    </xf>
    <xf numFmtId="166" fontId="41" fillId="4" borderId="11" xfId="0" applyNumberFormat="1" applyFont="1" applyFill="1" applyBorder="1" applyProtection="1">
      <protection hidden="1"/>
    </xf>
    <xf numFmtId="0" fontId="41" fillId="4" borderId="12" xfId="0" applyFont="1" applyFill="1" applyBorder="1" applyAlignment="1" applyProtection="1">
      <alignment horizontal="left"/>
      <protection hidden="1"/>
    </xf>
    <xf numFmtId="0" fontId="41" fillId="4" borderId="26" xfId="0" applyFont="1" applyFill="1" applyBorder="1" applyAlignment="1" applyProtection="1">
      <protection hidden="1"/>
    </xf>
    <xf numFmtId="0" fontId="41" fillId="4" borderId="18" xfId="0" applyFont="1" applyFill="1" applyBorder="1" applyAlignment="1" applyProtection="1">
      <protection hidden="1"/>
    </xf>
    <xf numFmtId="0" fontId="41" fillId="4" borderId="19" xfId="0" applyFont="1" applyFill="1" applyBorder="1" applyAlignment="1" applyProtection="1">
      <protection hidden="1"/>
    </xf>
    <xf numFmtId="166" fontId="42" fillId="4" borderId="5" xfId="0" applyNumberFormat="1" applyFont="1" applyFill="1" applyBorder="1" applyProtection="1">
      <protection hidden="1"/>
    </xf>
    <xf numFmtId="0" fontId="26" fillId="0" borderId="0" xfId="0" applyFont="1"/>
    <xf numFmtId="166" fontId="26" fillId="0" borderId="0" xfId="1" applyNumberFormat="1" applyFont="1"/>
    <xf numFmtId="166" fontId="26" fillId="0" borderId="0" xfId="0" applyNumberFormat="1" applyFont="1"/>
    <xf numFmtId="0" fontId="26" fillId="6" borderId="0" xfId="0" applyFont="1" applyFill="1"/>
    <xf numFmtId="0" fontId="30" fillId="2" borderId="13" xfId="0" applyFont="1" applyFill="1" applyBorder="1" applyProtection="1">
      <protection locked="0"/>
    </xf>
    <xf numFmtId="0" fontId="34" fillId="0" borderId="0" xfId="0" applyFont="1" applyFill="1" applyBorder="1" applyAlignment="1">
      <alignment horizontal="center"/>
    </xf>
    <xf numFmtId="0" fontId="26" fillId="0" borderId="0" xfId="0" applyFont="1" applyFill="1"/>
    <xf numFmtId="0" fontId="26" fillId="5" borderId="0" xfId="0" applyFont="1" applyFill="1"/>
    <xf numFmtId="167" fontId="33" fillId="4" borderId="13" xfId="1" applyNumberFormat="1" applyFont="1" applyFill="1" applyBorder="1" applyProtection="1">
      <protection hidden="1"/>
    </xf>
    <xf numFmtId="167" fontId="33" fillId="4" borderId="23" xfId="1" applyNumberFormat="1" applyFont="1" applyFill="1" applyBorder="1" applyProtection="1">
      <protection hidden="1"/>
    </xf>
    <xf numFmtId="167" fontId="35" fillId="4" borderId="11" xfId="0" applyNumberFormat="1" applyFont="1" applyFill="1" applyBorder="1" applyProtection="1">
      <protection hidden="1"/>
    </xf>
    <xf numFmtId="167" fontId="36" fillId="3" borderId="5" xfId="0" applyNumberFormat="1" applyFont="1" applyFill="1" applyBorder="1" applyProtection="1">
      <protection hidden="1"/>
    </xf>
    <xf numFmtId="0" fontId="29" fillId="5" borderId="0" xfId="0" applyFont="1" applyFill="1"/>
    <xf numFmtId="0" fontId="29" fillId="4" borderId="1" xfId="0" applyFont="1" applyFill="1" applyBorder="1" applyAlignment="1" applyProtection="1">
      <alignment horizontal="center"/>
      <protection hidden="1"/>
    </xf>
    <xf numFmtId="167" fontId="31" fillId="2" borderId="1" xfId="1" applyNumberFormat="1" applyFont="1" applyFill="1" applyBorder="1" applyAlignment="1" applyProtection="1">
      <alignment vertical="center"/>
      <protection locked="0"/>
    </xf>
    <xf numFmtId="0" fontId="30" fillId="2" borderId="1" xfId="0" applyFont="1" applyFill="1" applyBorder="1" applyAlignment="1" applyProtection="1">
      <alignment vertical="center"/>
      <protection locked="0"/>
    </xf>
    <xf numFmtId="0" fontId="29" fillId="4" borderId="1" xfId="0" applyFont="1" applyFill="1" applyBorder="1" applyAlignment="1" applyProtection="1">
      <alignment horizontal="center" vertical="center"/>
      <protection hidden="1"/>
    </xf>
    <xf numFmtId="0" fontId="25" fillId="0" borderId="0" xfId="0" applyFont="1" applyFill="1" applyBorder="1" applyAlignment="1">
      <alignment horizontal="center"/>
    </xf>
    <xf numFmtId="43" fontId="43" fillId="0" borderId="0" xfId="2" applyFont="1" applyFill="1" applyBorder="1" applyAlignment="1" applyProtection="1">
      <alignment horizontal="center" vertical="center" wrapText="1"/>
    </xf>
    <xf numFmtId="0" fontId="26" fillId="4" borderId="10" xfId="0" applyFont="1" applyFill="1" applyBorder="1" applyAlignment="1" applyProtection="1">
      <alignment horizontal="left" vertical="center" wrapText="1"/>
      <protection hidden="1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167" fontId="30" fillId="2" borderId="11" xfId="1" applyNumberFormat="1" applyFont="1" applyFill="1" applyBorder="1" applyAlignment="1" applyProtection="1">
      <alignment vertical="center"/>
      <protection locked="0"/>
    </xf>
    <xf numFmtId="165" fontId="30" fillId="0" borderId="0" xfId="1" applyNumberFormat="1" applyFont="1" applyFill="1" applyBorder="1" applyAlignment="1" applyProtection="1">
      <alignment vertical="center"/>
      <protection locked="0"/>
    </xf>
    <xf numFmtId="165" fontId="35" fillId="0" borderId="0" xfId="0" applyNumberFormat="1" applyFont="1" applyFill="1" applyBorder="1" applyAlignment="1">
      <alignment horizontal="right" wrapText="1"/>
    </xf>
    <xf numFmtId="165" fontId="36" fillId="0" borderId="0" xfId="0" applyNumberFormat="1" applyFont="1" applyFill="1" applyBorder="1" applyAlignment="1">
      <alignment vertical="center"/>
    </xf>
    <xf numFmtId="0" fontId="26" fillId="0" borderId="0" xfId="0" applyFont="1" applyFill="1" applyBorder="1"/>
    <xf numFmtId="43" fontId="29" fillId="0" borderId="0" xfId="0" applyNumberFormat="1" applyFont="1" applyFill="1" applyBorder="1" applyAlignment="1">
      <alignment vertical="center"/>
    </xf>
    <xf numFmtId="0" fontId="44" fillId="8" borderId="0" xfId="0" applyFont="1" applyFill="1" applyAlignment="1">
      <alignment horizontal="center" vertical="center"/>
    </xf>
    <xf numFmtId="0" fontId="44" fillId="8" borderId="0" xfId="0" applyFont="1" applyFill="1" applyAlignment="1">
      <alignment vertical="center"/>
    </xf>
    <xf numFmtId="0" fontId="26" fillId="8" borderId="0" xfId="0" applyFont="1" applyFill="1"/>
    <xf numFmtId="0" fontId="28" fillId="8" borderId="0" xfId="0" applyFont="1" applyFill="1" applyAlignment="1">
      <alignment horizontal="left" vertical="center"/>
    </xf>
    <xf numFmtId="0" fontId="28" fillId="8" borderId="0" xfId="0" applyFont="1" applyFill="1" applyAlignment="1">
      <alignment vertical="center"/>
    </xf>
    <xf numFmtId="0" fontId="28" fillId="8" borderId="0" xfId="0" applyFont="1" applyFill="1" applyAlignment="1">
      <alignment horizontal="right" vertical="center"/>
    </xf>
    <xf numFmtId="1" fontId="44" fillId="8" borderId="35" xfId="0" applyNumberFormat="1" applyFont="1" applyFill="1" applyBorder="1" applyAlignment="1">
      <alignment horizontal="center" vertical="center"/>
    </xf>
    <xf numFmtId="0" fontId="44" fillId="8" borderId="10" xfId="0" applyFont="1" applyFill="1" applyBorder="1" applyAlignment="1">
      <alignment horizontal="center" vertical="center"/>
    </xf>
    <xf numFmtId="0" fontId="44" fillId="8" borderId="12" xfId="0" applyFont="1" applyFill="1" applyBorder="1" applyAlignment="1">
      <alignment horizontal="center" vertical="center"/>
    </xf>
    <xf numFmtId="0" fontId="47" fillId="8" borderId="0" xfId="0" applyFont="1" applyFill="1" applyBorder="1" applyAlignment="1">
      <alignment vertical="center"/>
    </xf>
    <xf numFmtId="0" fontId="44" fillId="2" borderId="10" xfId="0" quotePrefix="1" applyFont="1" applyFill="1" applyBorder="1" applyAlignment="1">
      <alignment horizontal="center" vertical="center"/>
    </xf>
    <xf numFmtId="0" fontId="44" fillId="4" borderId="12" xfId="0" quotePrefix="1" applyFont="1" applyFill="1" applyBorder="1" applyAlignment="1">
      <alignment horizontal="center" vertical="center"/>
    </xf>
    <xf numFmtId="0" fontId="44" fillId="8" borderId="0" xfId="0" applyFont="1" applyFill="1" applyBorder="1" applyAlignment="1">
      <alignment horizontal="center" vertical="center"/>
    </xf>
    <xf numFmtId="0" fontId="44" fillId="8" borderId="35" xfId="0" applyFont="1" applyFill="1" applyBorder="1" applyAlignment="1">
      <alignment horizontal="center" vertical="center"/>
    </xf>
    <xf numFmtId="9" fontId="26" fillId="0" borderId="1" xfId="3" applyFont="1" applyBorder="1"/>
    <xf numFmtId="0" fontId="26" fillId="0" borderId="1" xfId="0" applyFont="1" applyBorder="1" applyAlignment="1">
      <alignment horizontal="right"/>
    </xf>
    <xf numFmtId="0" fontId="26" fillId="0" borderId="1" xfId="0" applyFont="1" applyBorder="1"/>
    <xf numFmtId="167" fontId="26" fillId="0" borderId="1" xfId="1" applyNumberFormat="1" applyFont="1" applyBorder="1"/>
    <xf numFmtId="0" fontId="38" fillId="2" borderId="0" xfId="0" applyFont="1" applyFill="1" applyBorder="1" applyAlignment="1" applyProtection="1">
      <protection locked="0"/>
    </xf>
    <xf numFmtId="166" fontId="35" fillId="3" borderId="4" xfId="1" applyNumberFormat="1" applyFont="1" applyFill="1" applyBorder="1" applyProtection="1">
      <protection hidden="1"/>
    </xf>
    <xf numFmtId="166" fontId="35" fillId="3" borderId="5" xfId="1" applyNumberFormat="1" applyFont="1" applyFill="1" applyBorder="1" applyProtection="1">
      <protection hidden="1"/>
    </xf>
    <xf numFmtId="166" fontId="26" fillId="4" borderId="24" xfId="1" applyNumberFormat="1" applyFont="1" applyFill="1" applyBorder="1" applyProtection="1">
      <protection hidden="1"/>
    </xf>
    <xf numFmtId="166" fontId="26" fillId="4" borderId="20" xfId="1" quotePrefix="1" applyNumberFormat="1" applyFont="1" applyFill="1" applyBorder="1" applyAlignment="1" applyProtection="1">
      <alignment horizontal="center"/>
      <protection hidden="1"/>
    </xf>
    <xf numFmtId="167" fontId="30" fillId="2" borderId="1" xfId="1" applyNumberFormat="1" applyFont="1" applyFill="1" applyBorder="1" applyAlignment="1" applyProtection="1">
      <alignment vertical="center"/>
      <protection locked="0"/>
    </xf>
    <xf numFmtId="167" fontId="35" fillId="4" borderId="1" xfId="0" applyNumberFormat="1" applyFont="1" applyFill="1" applyBorder="1" applyAlignment="1" applyProtection="1">
      <alignment horizontal="right" wrapText="1"/>
      <protection hidden="1"/>
    </xf>
    <xf numFmtId="167" fontId="36" fillId="3" borderId="26" xfId="0" applyNumberFormat="1" applyFont="1" applyFill="1" applyBorder="1" applyAlignment="1" applyProtection="1">
      <alignment vertical="center"/>
      <protection hidden="1"/>
    </xf>
    <xf numFmtId="0" fontId="17" fillId="8" borderId="0" xfId="0" applyFont="1" applyFill="1"/>
    <xf numFmtId="43" fontId="22" fillId="8" borderId="0" xfId="2" applyFont="1" applyFill="1" applyBorder="1" applyAlignment="1" applyProtection="1">
      <alignment horizontal="center" vertical="center" wrapText="1"/>
    </xf>
    <xf numFmtId="0" fontId="21" fillId="8" borderId="0" xfId="0" applyFont="1" applyFill="1"/>
    <xf numFmtId="165" fontId="21" fillId="8" borderId="0" xfId="1" applyNumberFormat="1" applyFont="1" applyFill="1" applyBorder="1"/>
    <xf numFmtId="165" fontId="21" fillId="8" borderId="0" xfId="0" applyNumberFormat="1" applyFont="1" applyFill="1"/>
    <xf numFmtId="165" fontId="22" fillId="8" borderId="22" xfId="0" applyNumberFormat="1" applyFont="1" applyFill="1" applyBorder="1"/>
    <xf numFmtId="165" fontId="23" fillId="8" borderId="0" xfId="0" applyNumberFormat="1" applyFont="1" applyFill="1"/>
    <xf numFmtId="165" fontId="22" fillId="0" borderId="22" xfId="0" applyNumberFormat="1" applyFont="1" applyBorder="1"/>
    <xf numFmtId="167" fontId="31" fillId="2" borderId="11" xfId="1" applyNumberFormat="1" applyFont="1" applyFill="1" applyBorder="1" applyAlignment="1" applyProtection="1">
      <alignment vertical="center"/>
      <protection locked="0"/>
    </xf>
    <xf numFmtId="166" fontId="0" fillId="0" borderId="0" xfId="0" applyNumberFormat="1" applyBorder="1"/>
    <xf numFmtId="167" fontId="35" fillId="4" borderId="21" xfId="0" applyNumberFormat="1" applyFont="1" applyFill="1" applyBorder="1" applyAlignment="1" applyProtection="1">
      <alignment horizontal="right" wrapText="1"/>
      <protection hidden="1"/>
    </xf>
    <xf numFmtId="0" fontId="26" fillId="4" borderId="12" xfId="0" applyFont="1" applyFill="1" applyBorder="1" applyAlignment="1" applyProtection="1">
      <alignment horizontal="left" vertical="center" wrapText="1"/>
      <protection hidden="1"/>
    </xf>
    <xf numFmtId="0" fontId="30" fillId="2" borderId="4" xfId="0" applyFont="1" applyFill="1" applyBorder="1" applyAlignment="1" applyProtection="1">
      <alignment horizontal="center" vertical="center"/>
      <protection locked="0"/>
    </xf>
    <xf numFmtId="167" fontId="30" fillId="2" borderId="4" xfId="1" applyNumberFormat="1" applyFont="1" applyFill="1" applyBorder="1" applyAlignment="1" applyProtection="1">
      <alignment vertical="center"/>
      <protection locked="0"/>
    </xf>
    <xf numFmtId="167" fontId="30" fillId="2" borderId="5" xfId="1" applyNumberFormat="1" applyFont="1" applyFill="1" applyBorder="1" applyAlignment="1" applyProtection="1">
      <alignment vertical="center"/>
      <protection locked="0"/>
    </xf>
    <xf numFmtId="0" fontId="26" fillId="4" borderId="1" xfId="0" applyFont="1" applyFill="1" applyBorder="1" applyAlignment="1" applyProtection="1">
      <alignment horizontal="center" vertical="center"/>
      <protection hidden="1"/>
    </xf>
    <xf numFmtId="0" fontId="26" fillId="4" borderId="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0" fontId="26" fillId="0" borderId="0" xfId="0" applyFont="1" applyProtection="1">
      <protection hidden="1"/>
    </xf>
    <xf numFmtId="166" fontId="26" fillId="2" borderId="11" xfId="1" applyNumberFormat="1" applyFont="1" applyFill="1" applyBorder="1" applyProtection="1">
      <protection locked="0"/>
    </xf>
    <xf numFmtId="166" fontId="26" fillId="2" borderId="24" xfId="1" applyNumberFormat="1" applyFont="1" applyFill="1" applyBorder="1" applyProtection="1">
      <protection locked="0"/>
    </xf>
    <xf numFmtId="0" fontId="26" fillId="0" borderId="0" xfId="0" applyFont="1" applyProtection="1">
      <protection locked="0"/>
    </xf>
    <xf numFmtId="0" fontId="0" fillId="0" borderId="0" xfId="0" applyProtection="1">
      <protection locked="0"/>
    </xf>
    <xf numFmtId="0" fontId="26" fillId="0" borderId="36" xfId="0" applyFont="1" applyBorder="1" applyProtection="1">
      <protection locked="0"/>
    </xf>
    <xf numFmtId="0" fontId="4" fillId="0" borderId="0" xfId="0" applyFont="1" applyFill="1" applyBorder="1" applyAlignment="1" applyProtection="1">
      <alignment horizontal="center" wrapText="1"/>
      <protection hidden="1"/>
    </xf>
    <xf numFmtId="43" fontId="13" fillId="0" borderId="0" xfId="2" applyFont="1" applyFill="1" applyBorder="1" applyAlignment="1" applyProtection="1">
      <alignment horizontal="center" vertical="center" wrapText="1"/>
      <protection hidden="1"/>
    </xf>
    <xf numFmtId="43" fontId="6" fillId="0" borderId="0" xfId="2" applyFont="1" applyFill="1" applyBorder="1" applyAlignment="1" applyProtection="1">
      <alignment horizontal="center" vertical="center" wrapText="1"/>
      <protection hidden="1"/>
    </xf>
    <xf numFmtId="165" fontId="10" fillId="0" borderId="0" xfId="1" applyNumberFormat="1" applyFont="1" applyFill="1" applyBorder="1" applyProtection="1">
      <protection hidden="1"/>
    </xf>
    <xf numFmtId="165" fontId="11" fillId="0" borderId="0" xfId="1" applyNumberFormat="1" applyFont="1" applyFill="1" applyBorder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165" fontId="3" fillId="0" borderId="0" xfId="0" applyNumberFormat="1" applyFont="1" applyFill="1" applyBorder="1" applyProtection="1">
      <protection hidden="1"/>
    </xf>
    <xf numFmtId="165" fontId="9" fillId="0" borderId="0" xfId="0" applyNumberFormat="1" applyFont="1" applyFill="1" applyBorder="1" applyProtection="1">
      <protection hidden="1"/>
    </xf>
    <xf numFmtId="0" fontId="0" fillId="0" borderId="0" xfId="0" applyFill="1" applyProtection="1">
      <protection hidden="1"/>
    </xf>
    <xf numFmtId="0" fontId="26" fillId="0" borderId="36" xfId="0" applyFont="1" applyBorder="1" applyAlignment="1" applyProtection="1">
      <protection locked="0"/>
    </xf>
    <xf numFmtId="0" fontId="26" fillId="0" borderId="0" xfId="0" applyFont="1" applyAlignment="1" applyProtection="1">
      <protection locked="0"/>
    </xf>
    <xf numFmtId="0" fontId="25" fillId="0" borderId="0" xfId="0" applyFont="1" applyFill="1" applyBorder="1" applyAlignment="1" applyProtection="1">
      <alignment horizontal="center" vertical="center" wrapText="1"/>
      <protection hidden="1"/>
    </xf>
    <xf numFmtId="43" fontId="27" fillId="0" borderId="0" xfId="2" applyFont="1" applyFill="1" applyBorder="1" applyAlignment="1" applyProtection="1">
      <alignment horizontal="center" vertical="center" wrapText="1"/>
      <protection hidden="1"/>
    </xf>
    <xf numFmtId="43" fontId="28" fillId="0" borderId="0" xfId="2" applyFont="1" applyFill="1" applyBorder="1" applyAlignment="1" applyProtection="1">
      <alignment horizontal="center" vertical="center" wrapText="1"/>
      <protection hidden="1"/>
    </xf>
    <xf numFmtId="165" fontId="31" fillId="0" borderId="0" xfId="1" applyNumberFormat="1" applyFont="1" applyFill="1" applyBorder="1" applyProtection="1">
      <protection hidden="1"/>
    </xf>
    <xf numFmtId="165" fontId="33" fillId="0" borderId="0" xfId="1" applyNumberFormat="1" applyFont="1" applyFill="1" applyBorder="1" applyProtection="1">
      <protection hidden="1"/>
    </xf>
    <xf numFmtId="0" fontId="34" fillId="0" borderId="0" xfId="0" applyFont="1" applyFill="1" applyBorder="1" applyAlignment="1" applyProtection="1">
      <alignment horizontal="center"/>
      <protection hidden="1"/>
    </xf>
    <xf numFmtId="165" fontId="35" fillId="0" borderId="0" xfId="0" applyNumberFormat="1" applyFont="1" applyFill="1" applyBorder="1" applyProtection="1">
      <protection hidden="1"/>
    </xf>
    <xf numFmtId="165" fontId="36" fillId="0" borderId="0" xfId="0" applyNumberFormat="1" applyFont="1" applyFill="1" applyBorder="1" applyProtection="1">
      <protection hidden="1"/>
    </xf>
    <xf numFmtId="0" fontId="26" fillId="0" borderId="0" xfId="0" applyFont="1" applyFill="1" applyProtection="1">
      <protection hidden="1"/>
    </xf>
    <xf numFmtId="0" fontId="38" fillId="0" borderId="0" xfId="0" applyFont="1" applyFill="1" applyBorder="1" applyAlignment="1" applyProtection="1">
      <protection hidden="1"/>
    </xf>
    <xf numFmtId="165" fontId="35" fillId="0" borderId="40" xfId="0" applyNumberFormat="1" applyFont="1" applyFill="1" applyBorder="1" applyAlignment="1" applyProtection="1">
      <alignment horizontal="right" wrapText="1"/>
      <protection hidden="1"/>
    </xf>
    <xf numFmtId="0" fontId="34" fillId="0" borderId="40" xfId="0" applyFont="1" applyFill="1" applyBorder="1" applyAlignment="1" applyProtection="1">
      <alignment horizontal="center"/>
      <protection hidden="1"/>
    </xf>
    <xf numFmtId="165" fontId="36" fillId="0" borderId="41" xfId="0" applyNumberFormat="1" applyFont="1" applyFill="1" applyBorder="1" applyAlignment="1" applyProtection="1">
      <alignment vertical="center"/>
      <protection hidden="1"/>
    </xf>
    <xf numFmtId="167" fontId="35" fillId="2" borderId="1" xfId="0" applyNumberFormat="1" applyFont="1" applyFill="1" applyBorder="1" applyAlignment="1" applyProtection="1">
      <alignment horizontal="right" wrapText="1"/>
      <protection locked="0"/>
    </xf>
    <xf numFmtId="166" fontId="52" fillId="8" borderId="0" xfId="0" applyNumberFormat="1" applyFont="1" applyFill="1" applyBorder="1" applyProtection="1">
      <protection hidden="1"/>
    </xf>
    <xf numFmtId="0" fontId="26" fillId="4" borderId="10" xfId="0" applyFont="1" applyFill="1" applyBorder="1" applyAlignment="1" applyProtection="1">
      <alignment horizontal="left"/>
      <protection hidden="1"/>
    </xf>
    <xf numFmtId="43" fontId="28" fillId="4" borderId="10" xfId="2" applyFont="1" applyFill="1" applyBorder="1" applyAlignment="1" applyProtection="1">
      <alignment horizontal="center" vertical="center" wrapText="1"/>
      <protection hidden="1"/>
    </xf>
    <xf numFmtId="167" fontId="33" fillId="4" borderId="10" xfId="1" applyNumberFormat="1" applyFont="1" applyFill="1" applyBorder="1" applyProtection="1">
      <protection hidden="1"/>
    </xf>
    <xf numFmtId="167" fontId="33" fillId="0" borderId="0" xfId="1" applyNumberFormat="1" applyFont="1" applyFill="1" applyBorder="1" applyAlignment="1" applyProtection="1">
      <alignment vertical="center"/>
      <protection hidden="1"/>
    </xf>
    <xf numFmtId="0" fontId="26" fillId="0" borderId="0" xfId="0" applyFont="1" applyBorder="1" applyAlignment="1" applyProtection="1">
      <protection hidden="1"/>
    </xf>
    <xf numFmtId="0" fontId="0" fillId="0" borderId="0" xfId="0" applyBorder="1" applyProtection="1">
      <protection locked="0"/>
    </xf>
    <xf numFmtId="0" fontId="0" fillId="0" borderId="36" xfId="0" applyBorder="1" applyProtection="1">
      <protection locked="0"/>
    </xf>
    <xf numFmtId="166" fontId="26" fillId="4" borderId="1" xfId="1" applyNumberFormat="1" applyFont="1" applyFill="1" applyBorder="1" applyProtection="1">
      <protection locked="0" hidden="1"/>
    </xf>
    <xf numFmtId="166" fontId="26" fillId="4" borderId="11" xfId="1" applyNumberFormat="1" applyFont="1" applyFill="1" applyBorder="1" applyProtection="1">
      <protection locked="0" hidden="1"/>
    </xf>
    <xf numFmtId="0" fontId="44" fillId="8" borderId="4" xfId="0" applyFont="1" applyFill="1" applyBorder="1" applyAlignment="1">
      <alignment horizontal="center" vertical="center" wrapText="1"/>
    </xf>
    <xf numFmtId="0" fontId="44" fillId="8" borderId="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center" vertical="center" wrapText="1"/>
    </xf>
    <xf numFmtId="0" fontId="44" fillId="8" borderId="11" xfId="0" applyFont="1" applyFill="1" applyBorder="1" applyAlignment="1">
      <alignment horizontal="center" vertical="center" wrapText="1"/>
    </xf>
    <xf numFmtId="0" fontId="44" fillId="8" borderId="21" xfId="0" applyFont="1" applyFill="1" applyBorder="1" applyAlignment="1">
      <alignment horizontal="center" vertical="center" wrapText="1"/>
    </xf>
    <xf numFmtId="0" fontId="44" fillId="8" borderId="25" xfId="0" applyFont="1" applyFill="1" applyBorder="1" applyAlignment="1">
      <alignment horizontal="center" vertical="center" wrapText="1"/>
    </xf>
    <xf numFmtId="0" fontId="44" fillId="8" borderId="1" xfId="0" applyFont="1" applyFill="1" applyBorder="1" applyAlignment="1">
      <alignment horizontal="left" vertical="center" wrapText="1"/>
    </xf>
    <xf numFmtId="0" fontId="44" fillId="8" borderId="4" xfId="0" applyFont="1" applyFill="1" applyBorder="1" applyAlignment="1">
      <alignment horizontal="left" vertical="center" wrapText="1"/>
    </xf>
    <xf numFmtId="0" fontId="46" fillId="4" borderId="29" xfId="0" applyFont="1" applyFill="1" applyBorder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46" fillId="4" borderId="31" xfId="0" applyFont="1" applyFill="1" applyBorder="1" applyAlignment="1">
      <alignment horizontal="center" vertical="center"/>
    </xf>
    <xf numFmtId="0" fontId="47" fillId="4" borderId="32" xfId="0" applyFont="1" applyFill="1" applyBorder="1" applyAlignment="1">
      <alignment horizontal="left" vertical="center"/>
    </xf>
    <xf numFmtId="0" fontId="47" fillId="4" borderId="33" xfId="0" applyFont="1" applyFill="1" applyBorder="1" applyAlignment="1">
      <alignment horizontal="left" vertical="center"/>
    </xf>
    <xf numFmtId="0" fontId="47" fillId="4" borderId="34" xfId="0" applyFont="1" applyFill="1" applyBorder="1" applyAlignment="1">
      <alignment horizontal="left" vertical="center"/>
    </xf>
    <xf numFmtId="0" fontId="44" fillId="4" borderId="4" xfId="0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/>
    </xf>
    <xf numFmtId="0" fontId="44" fillId="8" borderId="0" xfId="0" applyFont="1" applyFill="1" applyBorder="1" applyAlignment="1">
      <alignment horizontal="center" vertical="center"/>
    </xf>
    <xf numFmtId="0" fontId="48" fillId="8" borderId="9" xfId="0" applyFont="1" applyFill="1" applyBorder="1" applyAlignment="1">
      <alignment horizontal="left" vertical="center"/>
    </xf>
    <xf numFmtId="0" fontId="48" fillId="8" borderId="2" xfId="0" applyFont="1" applyFill="1" applyBorder="1" applyAlignment="1">
      <alignment horizontal="left" vertical="center"/>
    </xf>
    <xf numFmtId="0" fontId="46" fillId="4" borderId="32" xfId="0" applyFont="1" applyFill="1" applyBorder="1" applyAlignment="1">
      <alignment horizontal="center" vertical="center"/>
    </xf>
    <xf numFmtId="0" fontId="46" fillId="4" borderId="33" xfId="0" applyFont="1" applyFill="1" applyBorder="1" applyAlignment="1">
      <alignment horizontal="center" vertical="center"/>
    </xf>
    <xf numFmtId="0" fontId="46" fillId="4" borderId="34" xfId="0" applyFont="1" applyFill="1" applyBorder="1" applyAlignment="1">
      <alignment horizontal="center" vertical="center"/>
    </xf>
    <xf numFmtId="0" fontId="44" fillId="8" borderId="2" xfId="0" applyFont="1" applyFill="1" applyBorder="1" applyAlignment="1">
      <alignment horizontal="center" vertical="center" wrapText="1"/>
    </xf>
    <xf numFmtId="0" fontId="44" fillId="8" borderId="3" xfId="0" applyFont="1" applyFill="1" applyBorder="1" applyAlignment="1">
      <alignment horizontal="center" vertical="center" wrapText="1"/>
    </xf>
    <xf numFmtId="0" fontId="44" fillId="8" borderId="11" xfId="0" applyFont="1" applyFill="1" applyBorder="1" applyAlignment="1">
      <alignment horizontal="left" vertical="center" wrapText="1"/>
    </xf>
    <xf numFmtId="0" fontId="44" fillId="8" borderId="5" xfId="0" applyFont="1" applyFill="1" applyBorder="1" applyAlignment="1">
      <alignment horizontal="left" vertical="center" wrapText="1"/>
    </xf>
    <xf numFmtId="0" fontId="45" fillId="8" borderId="0" xfId="0" applyFont="1" applyFill="1" applyAlignment="1">
      <alignment horizontal="center" vertical="center"/>
    </xf>
    <xf numFmtId="0" fontId="27" fillId="3" borderId="29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44" fillId="8" borderId="21" xfId="0" applyFont="1" applyFill="1" applyBorder="1" applyAlignment="1">
      <alignment horizontal="left" vertical="center" wrapText="1"/>
    </xf>
    <xf numFmtId="0" fontId="44" fillId="8" borderId="25" xfId="0" applyFont="1" applyFill="1" applyBorder="1" applyAlignment="1">
      <alignment horizontal="left" vertical="center" wrapText="1"/>
    </xf>
    <xf numFmtId="0" fontId="45" fillId="8" borderId="0" xfId="0" applyFont="1" applyFill="1" applyAlignment="1">
      <alignment horizontal="center" vertical="center" wrapText="1"/>
    </xf>
    <xf numFmtId="0" fontId="45" fillId="8" borderId="42" xfId="0" applyFont="1" applyFill="1" applyBorder="1" applyAlignment="1">
      <alignment horizontal="center" vertical="center" wrapText="1"/>
    </xf>
    <xf numFmtId="0" fontId="37" fillId="4" borderId="9" xfId="0" applyFont="1" applyFill="1" applyBorder="1" applyAlignment="1" applyProtection="1">
      <alignment horizontal="center" vertical="center"/>
      <protection hidden="1"/>
    </xf>
    <xf numFmtId="0" fontId="37" fillId="4" borderId="2" xfId="0" applyFont="1" applyFill="1" applyBorder="1" applyAlignment="1" applyProtection="1">
      <alignment horizontal="center" vertical="center"/>
      <protection hidden="1"/>
    </xf>
    <xf numFmtId="0" fontId="26" fillId="4" borderId="15" xfId="0" applyFont="1" applyFill="1" applyBorder="1" applyAlignment="1" applyProtection="1">
      <protection hidden="1"/>
    </xf>
    <xf numFmtId="0" fontId="26" fillId="4" borderId="16" xfId="0" applyFont="1" applyFill="1" applyBorder="1" applyAlignment="1" applyProtection="1">
      <protection hidden="1"/>
    </xf>
    <xf numFmtId="0" fontId="26" fillId="4" borderId="13" xfId="0" applyFont="1" applyFill="1" applyBorder="1" applyAlignment="1" applyProtection="1">
      <protection hidden="1"/>
    </xf>
    <xf numFmtId="0" fontId="38" fillId="2" borderId="2" xfId="0" applyFont="1" applyFill="1" applyBorder="1" applyAlignment="1" applyProtection="1">
      <alignment horizontal="center"/>
      <protection locked="0"/>
    </xf>
    <xf numFmtId="0" fontId="38" fillId="2" borderId="3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left"/>
    </xf>
    <xf numFmtId="0" fontId="38" fillId="2" borderId="1" xfId="0" applyFont="1" applyFill="1" applyBorder="1" applyAlignment="1" applyProtection="1">
      <alignment horizontal="center"/>
      <protection locked="0"/>
    </xf>
    <xf numFmtId="0" fontId="38" fillId="2" borderId="11" xfId="0" applyFont="1" applyFill="1" applyBorder="1" applyAlignment="1" applyProtection="1">
      <alignment horizontal="center"/>
      <protection locked="0"/>
    </xf>
    <xf numFmtId="0" fontId="34" fillId="0" borderId="29" xfId="0" applyFont="1" applyBorder="1" applyAlignment="1" applyProtection="1">
      <alignment horizontal="center" wrapText="1"/>
      <protection hidden="1"/>
    </xf>
    <xf numFmtId="0" fontId="34" fillId="0" borderId="30" xfId="0" applyFont="1" applyBorder="1" applyAlignment="1" applyProtection="1">
      <alignment horizontal="center" wrapText="1"/>
      <protection hidden="1"/>
    </xf>
    <xf numFmtId="0" fontId="34" fillId="0" borderId="31" xfId="0" applyFont="1" applyBorder="1" applyAlignment="1" applyProtection="1">
      <alignment horizontal="center" wrapText="1"/>
      <protection hidden="1"/>
    </xf>
    <xf numFmtId="0" fontId="26" fillId="4" borderId="15" xfId="0" applyFont="1" applyFill="1" applyBorder="1" applyAlignment="1" applyProtection="1">
      <alignment horizontal="left" vertical="center" wrapText="1"/>
      <protection hidden="1"/>
    </xf>
    <xf numFmtId="0" fontId="26" fillId="4" borderId="16" xfId="0" applyFont="1" applyFill="1" applyBorder="1" applyAlignment="1" applyProtection="1">
      <alignment horizontal="left" vertical="center" wrapText="1"/>
      <protection hidden="1"/>
    </xf>
    <xf numFmtId="0" fontId="26" fillId="4" borderId="13" xfId="0" applyFont="1" applyFill="1" applyBorder="1" applyAlignment="1" applyProtection="1">
      <alignment horizontal="left" vertical="center" wrapText="1"/>
      <protection hidden="1"/>
    </xf>
    <xf numFmtId="0" fontId="40" fillId="3" borderId="9" xfId="0" applyFont="1" applyFill="1" applyBorder="1" applyAlignment="1" applyProtection="1">
      <alignment horizontal="center"/>
      <protection hidden="1"/>
    </xf>
    <xf numFmtId="0" fontId="40" fillId="3" borderId="2" xfId="0" applyFont="1" applyFill="1" applyBorder="1" applyAlignment="1" applyProtection="1">
      <alignment horizontal="center"/>
      <protection hidden="1"/>
    </xf>
    <xf numFmtId="0" fontId="40" fillId="3" borderId="3" xfId="0" applyFont="1" applyFill="1" applyBorder="1" applyAlignment="1" applyProtection="1">
      <alignment horizontal="center"/>
      <protection hidden="1"/>
    </xf>
    <xf numFmtId="0" fontId="35" fillId="3" borderId="12" xfId="0" applyFont="1" applyFill="1" applyBorder="1" applyAlignment="1" applyProtection="1">
      <alignment horizontal="left"/>
      <protection hidden="1"/>
    </xf>
    <xf numFmtId="0" fontId="35" fillId="3" borderId="4" xfId="0" applyFont="1" applyFill="1" applyBorder="1" applyAlignment="1" applyProtection="1">
      <alignment horizontal="left"/>
      <protection hidden="1"/>
    </xf>
    <xf numFmtId="0" fontId="26" fillId="4" borderId="10" xfId="0" applyFont="1" applyFill="1" applyBorder="1" applyAlignment="1" applyProtection="1">
      <alignment horizontal="left"/>
      <protection hidden="1"/>
    </xf>
    <xf numFmtId="0" fontId="26" fillId="4" borderId="1" xfId="0" applyFont="1" applyFill="1" applyBorder="1" applyAlignment="1" applyProtection="1">
      <alignment horizontal="left"/>
      <protection hidden="1"/>
    </xf>
    <xf numFmtId="0" fontId="26" fillId="4" borderId="17" xfId="0" applyFont="1" applyFill="1" applyBorder="1" applyAlignment="1" applyProtection="1">
      <alignment horizontal="left"/>
      <protection hidden="1"/>
    </xf>
    <xf numFmtId="0" fontId="26" fillId="4" borderId="18" xfId="0" applyFont="1" applyFill="1" applyBorder="1" applyAlignment="1" applyProtection="1">
      <alignment horizontal="left"/>
      <protection hidden="1"/>
    </xf>
    <xf numFmtId="0" fontId="26" fillId="4" borderId="19" xfId="0" applyFont="1" applyFill="1" applyBorder="1" applyAlignment="1" applyProtection="1">
      <alignment horizontal="left"/>
      <protection hidden="1"/>
    </xf>
    <xf numFmtId="0" fontId="26" fillId="0" borderId="8" xfId="0" applyFont="1" applyBorder="1" applyAlignment="1">
      <alignment horizontal="left" wrapText="1"/>
    </xf>
    <xf numFmtId="0" fontId="26" fillId="0" borderId="16" xfId="0" applyFont="1" applyBorder="1" applyAlignment="1">
      <alignment horizontal="left" wrapText="1"/>
    </xf>
    <xf numFmtId="0" fontId="26" fillId="0" borderId="13" xfId="0" applyFont="1" applyBorder="1" applyAlignment="1">
      <alignment horizontal="left" wrapText="1"/>
    </xf>
    <xf numFmtId="0" fontId="41" fillId="4" borderId="10" xfId="0" applyFont="1" applyFill="1" applyBorder="1" applyAlignment="1" applyProtection="1">
      <alignment horizontal="left"/>
      <protection hidden="1"/>
    </xf>
    <xf numFmtId="0" fontId="41" fillId="4" borderId="1" xfId="0" applyFont="1" applyFill="1" applyBorder="1" applyAlignment="1" applyProtection="1">
      <alignment horizontal="left"/>
      <protection hidden="1"/>
    </xf>
    <xf numFmtId="0" fontId="26" fillId="0" borderId="22" xfId="0" applyFont="1" applyBorder="1" applyAlignment="1" applyProtection="1">
      <alignment horizontal="center"/>
      <protection hidden="1"/>
    </xf>
    <xf numFmtId="0" fontId="26" fillId="0" borderId="36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left"/>
      <protection locked="0"/>
    </xf>
    <xf numFmtId="0" fontId="37" fillId="4" borderId="10" xfId="0" applyFont="1" applyFill="1" applyBorder="1" applyAlignment="1" applyProtection="1">
      <alignment horizontal="center" vertical="center"/>
      <protection hidden="1"/>
    </xf>
    <xf numFmtId="0" fontId="37" fillId="4" borderId="1" xfId="0" applyFont="1" applyFill="1" applyBorder="1" applyAlignment="1" applyProtection="1">
      <alignment horizontal="center" vertical="center"/>
      <protection hidden="1"/>
    </xf>
    <xf numFmtId="0" fontId="37" fillId="4" borderId="12" xfId="0" applyFont="1" applyFill="1" applyBorder="1" applyAlignment="1" applyProtection="1">
      <alignment horizontal="center" vertical="center"/>
      <protection hidden="1"/>
    </xf>
    <xf numFmtId="0" fontId="37" fillId="4" borderId="4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protection hidden="1"/>
    </xf>
    <xf numFmtId="0" fontId="39" fillId="3" borderId="27" xfId="0" applyFont="1" applyFill="1" applyBorder="1" applyAlignment="1" applyProtection="1">
      <alignment horizontal="center"/>
      <protection hidden="1"/>
    </xf>
    <xf numFmtId="0" fontId="39" fillId="3" borderId="0" xfId="0" applyFont="1" applyFill="1" applyBorder="1" applyAlignment="1" applyProtection="1">
      <alignment horizontal="center"/>
      <protection hidden="1"/>
    </xf>
    <xf numFmtId="0" fontId="39" fillId="3" borderId="28" xfId="0" applyFont="1" applyFill="1" applyBorder="1" applyAlignment="1" applyProtection="1">
      <alignment horizontal="center"/>
      <protection hidden="1"/>
    </xf>
    <xf numFmtId="0" fontId="37" fillId="4" borderId="37" xfId="0" applyFont="1" applyFill="1" applyBorder="1" applyAlignment="1" applyProtection="1">
      <alignment horizontal="center" vertical="center"/>
      <protection hidden="1"/>
    </xf>
    <xf numFmtId="0" fontId="37" fillId="4" borderId="38" xfId="0" applyFont="1" applyFill="1" applyBorder="1" applyAlignment="1" applyProtection="1">
      <alignment horizontal="center" vertical="center"/>
      <protection hidden="1"/>
    </xf>
    <xf numFmtId="0" fontId="38" fillId="2" borderId="38" xfId="0" applyFont="1" applyFill="1" applyBorder="1" applyAlignment="1" applyProtection="1">
      <alignment horizontal="center"/>
      <protection locked="0"/>
    </xf>
    <xf numFmtId="0" fontId="38" fillId="2" borderId="39" xfId="0" applyFont="1" applyFill="1" applyBorder="1" applyAlignment="1" applyProtection="1">
      <alignment horizontal="center"/>
      <protection locked="0"/>
    </xf>
    <xf numFmtId="0" fontId="38" fillId="2" borderId="48" xfId="0" applyFont="1" applyFill="1" applyBorder="1" applyAlignment="1" applyProtection="1">
      <alignment horizontal="center"/>
      <protection locked="0"/>
    </xf>
    <xf numFmtId="43" fontId="22" fillId="0" borderId="0" xfId="2" applyFont="1" applyFill="1" applyBorder="1" applyAlignment="1" applyProtection="1">
      <alignment horizontal="center" vertical="center" wrapText="1"/>
    </xf>
    <xf numFmtId="0" fontId="32" fillId="4" borderId="15" xfId="0" applyFont="1" applyFill="1" applyBorder="1" applyAlignment="1" applyProtection="1">
      <alignment horizontal="left"/>
      <protection hidden="1"/>
    </xf>
    <xf numFmtId="0" fontId="32" fillId="4" borderId="16" xfId="0" applyFont="1" applyFill="1" applyBorder="1" applyAlignment="1" applyProtection="1">
      <alignment horizontal="left"/>
      <protection hidden="1"/>
    </xf>
    <xf numFmtId="0" fontId="51" fillId="3" borderId="44" xfId="0" applyFont="1" applyFill="1" applyBorder="1" applyAlignment="1" applyProtection="1">
      <alignment horizontal="center" vertical="center" wrapText="1"/>
      <protection hidden="1"/>
    </xf>
    <xf numFmtId="0" fontId="51" fillId="3" borderId="45" xfId="0" applyFont="1" applyFill="1" applyBorder="1" applyAlignment="1" applyProtection="1">
      <alignment horizontal="center" vertical="center" wrapText="1"/>
      <protection hidden="1"/>
    </xf>
    <xf numFmtId="0" fontId="51" fillId="3" borderId="46" xfId="0" applyFont="1" applyFill="1" applyBorder="1" applyAlignment="1" applyProtection="1">
      <alignment horizontal="center" vertical="center" wrapText="1"/>
      <protection hidden="1"/>
    </xf>
    <xf numFmtId="0" fontId="51" fillId="3" borderId="53" xfId="0" applyFont="1" applyFill="1" applyBorder="1" applyAlignment="1" applyProtection="1">
      <alignment horizontal="center" vertical="center" wrapText="1"/>
      <protection hidden="1"/>
    </xf>
    <xf numFmtId="0" fontId="26" fillId="4" borderId="9" xfId="0" applyFont="1" applyFill="1" applyBorder="1" applyAlignment="1" applyProtection="1">
      <alignment horizontal="center" vertical="center"/>
      <protection hidden="1"/>
    </xf>
    <xf numFmtId="0" fontId="26" fillId="4" borderId="10" xfId="0" applyFont="1" applyFill="1" applyBorder="1" applyAlignment="1" applyProtection="1">
      <alignment horizontal="center" vertical="center"/>
      <protection hidden="1"/>
    </xf>
    <xf numFmtId="0" fontId="26" fillId="4" borderId="2" xfId="0" applyFont="1" applyFill="1" applyBorder="1" applyAlignment="1" applyProtection="1">
      <alignment horizontal="center" vertical="center"/>
      <protection hidden="1"/>
    </xf>
    <xf numFmtId="0" fontId="26" fillId="4" borderId="1" xfId="0" applyFont="1" applyFill="1" applyBorder="1" applyAlignment="1" applyProtection="1">
      <alignment horizontal="center" vertical="center"/>
      <protection hidden="1"/>
    </xf>
    <xf numFmtId="43" fontId="27" fillId="4" borderId="43" xfId="2" applyFont="1" applyFill="1" applyBorder="1" applyAlignment="1" applyProtection="1">
      <alignment horizontal="center" vertical="center" wrapText="1"/>
      <protection hidden="1"/>
    </xf>
    <xf numFmtId="43" fontId="27" fillId="4" borderId="47" xfId="2" applyFont="1" applyFill="1" applyBorder="1" applyAlignment="1" applyProtection="1">
      <alignment horizontal="center" vertical="center" wrapText="1"/>
      <protection hidden="1"/>
    </xf>
    <xf numFmtId="167" fontId="33" fillId="4" borderId="54" xfId="1" applyNumberFormat="1" applyFont="1" applyFill="1" applyBorder="1" applyAlignment="1" applyProtection="1">
      <alignment horizontal="center" vertical="center"/>
      <protection hidden="1"/>
    </xf>
    <xf numFmtId="167" fontId="33" fillId="4" borderId="55" xfId="1" applyNumberFormat="1" applyFont="1" applyFill="1" applyBorder="1" applyAlignment="1" applyProtection="1">
      <alignment horizontal="center" vertical="center"/>
      <protection hidden="1"/>
    </xf>
    <xf numFmtId="167" fontId="33" fillId="4" borderId="35" xfId="1" applyNumberFormat="1" applyFont="1" applyFill="1" applyBorder="1" applyAlignment="1" applyProtection="1">
      <alignment horizontal="center" vertical="center"/>
      <protection hidden="1"/>
    </xf>
    <xf numFmtId="167" fontId="33" fillId="4" borderId="20" xfId="1" applyNumberFormat="1" applyFont="1" applyFill="1" applyBorder="1" applyAlignment="1" applyProtection="1">
      <alignment horizontal="center" vertical="center"/>
      <protection hidden="1"/>
    </xf>
    <xf numFmtId="167" fontId="33" fillId="4" borderId="56" xfId="1" applyNumberFormat="1" applyFont="1" applyFill="1" applyBorder="1" applyAlignment="1" applyProtection="1">
      <alignment horizontal="center" vertical="center"/>
      <protection hidden="1"/>
    </xf>
    <xf numFmtId="167" fontId="33" fillId="4" borderId="21" xfId="1" applyNumberFormat="1" applyFont="1" applyFill="1" applyBorder="1" applyAlignment="1" applyProtection="1">
      <alignment horizontal="center" vertical="center"/>
      <protection hidden="1"/>
    </xf>
    <xf numFmtId="167" fontId="33" fillId="4" borderId="24" xfId="1" applyNumberFormat="1" applyFont="1" applyFill="1" applyBorder="1" applyAlignment="1" applyProtection="1">
      <alignment horizontal="center" vertical="center"/>
      <protection hidden="1"/>
    </xf>
    <xf numFmtId="167" fontId="33" fillId="4" borderId="40" xfId="1" applyNumberFormat="1" applyFont="1" applyFill="1" applyBorder="1" applyAlignment="1" applyProtection="1">
      <alignment horizontal="center" vertical="center"/>
      <protection hidden="1"/>
    </xf>
    <xf numFmtId="167" fontId="33" fillId="4" borderId="25" xfId="1" applyNumberFormat="1" applyFont="1" applyFill="1" applyBorder="1" applyAlignment="1" applyProtection="1">
      <alignment horizontal="center" vertic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16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43" fontId="27" fillId="4" borderId="7" xfId="2" applyFont="1" applyFill="1" applyBorder="1" applyAlignment="1" applyProtection="1">
      <alignment horizontal="center" vertical="center" wrapText="1"/>
      <protection hidden="1"/>
    </xf>
    <xf numFmtId="43" fontId="27" fillId="4" borderId="14" xfId="2" applyFont="1" applyFill="1" applyBorder="1" applyAlignment="1" applyProtection="1">
      <alignment horizontal="center" vertical="center" wrapText="1"/>
      <protection hidden="1"/>
    </xf>
    <xf numFmtId="43" fontId="27" fillId="4" borderId="6" xfId="2" applyFont="1" applyFill="1" applyBorder="1" applyAlignment="1" applyProtection="1">
      <alignment horizontal="center" vertical="center" wrapText="1"/>
      <protection hidden="1"/>
    </xf>
    <xf numFmtId="167" fontId="33" fillId="4" borderId="50" xfId="1" applyNumberFormat="1" applyFont="1" applyFill="1" applyBorder="1" applyAlignment="1" applyProtection="1">
      <alignment horizontal="center" vertical="center"/>
      <protection hidden="1"/>
    </xf>
    <xf numFmtId="167" fontId="33" fillId="4" borderId="22" xfId="1" applyNumberFormat="1" applyFont="1" applyFill="1" applyBorder="1" applyAlignment="1" applyProtection="1">
      <alignment horizontal="center" vertical="center"/>
      <protection hidden="1"/>
    </xf>
    <xf numFmtId="167" fontId="33" fillId="4" borderId="51" xfId="1" applyNumberFormat="1" applyFont="1" applyFill="1" applyBorder="1" applyAlignment="1" applyProtection="1">
      <alignment horizontal="center" vertical="center"/>
      <protection hidden="1"/>
    </xf>
    <xf numFmtId="167" fontId="33" fillId="4" borderId="27" xfId="1" applyNumberFormat="1" applyFont="1" applyFill="1" applyBorder="1" applyAlignment="1" applyProtection="1">
      <alignment horizontal="center" vertical="center"/>
      <protection hidden="1"/>
    </xf>
    <xf numFmtId="167" fontId="33" fillId="4" borderId="0" xfId="1" applyNumberFormat="1" applyFont="1" applyFill="1" applyBorder="1" applyAlignment="1" applyProtection="1">
      <alignment horizontal="center" vertical="center"/>
      <protection hidden="1"/>
    </xf>
    <xf numFmtId="167" fontId="33" fillId="4" borderId="28" xfId="1" applyNumberFormat="1" applyFont="1" applyFill="1" applyBorder="1" applyAlignment="1" applyProtection="1">
      <alignment horizontal="center" vertical="center"/>
      <protection hidden="1"/>
    </xf>
    <xf numFmtId="167" fontId="33" fillId="4" borderId="52" xfId="1" applyNumberFormat="1" applyFont="1" applyFill="1" applyBorder="1" applyAlignment="1" applyProtection="1">
      <alignment horizontal="center" vertical="center"/>
      <protection hidden="1"/>
    </xf>
    <xf numFmtId="167" fontId="33" fillId="4" borderId="42" xfId="1" applyNumberFormat="1" applyFont="1" applyFill="1" applyBorder="1" applyAlignment="1" applyProtection="1">
      <alignment horizontal="center" vertical="center"/>
      <protection hidden="1"/>
    </xf>
    <xf numFmtId="167" fontId="33" fillId="4" borderId="49" xfId="1" applyNumberFormat="1" applyFont="1" applyFill="1" applyBorder="1" applyAlignment="1" applyProtection="1">
      <alignment horizontal="center" vertical="center"/>
      <protection hidden="1"/>
    </xf>
    <xf numFmtId="0" fontId="26" fillId="3" borderId="12" xfId="0" applyFont="1" applyFill="1" applyBorder="1" applyAlignment="1" applyProtection="1">
      <alignment horizontal="left"/>
      <protection hidden="1"/>
    </xf>
    <xf numFmtId="0" fontId="26" fillId="3" borderId="4" xfId="0" applyFont="1" applyFill="1" applyBorder="1" applyAlignment="1" applyProtection="1">
      <alignment horizontal="left"/>
      <protection hidden="1"/>
    </xf>
    <xf numFmtId="43" fontId="20" fillId="0" borderId="0" xfId="2" applyFont="1" applyFill="1" applyBorder="1" applyAlignment="1" applyProtection="1">
      <alignment horizontal="center" vertical="center" wrapText="1"/>
    </xf>
    <xf numFmtId="0" fontId="32" fillId="4" borderId="13" xfId="0" applyFont="1" applyFill="1" applyBorder="1" applyAlignment="1" applyProtection="1">
      <alignment horizontal="left"/>
      <protection hidden="1"/>
    </xf>
    <xf numFmtId="0" fontId="26" fillId="4" borderId="45" xfId="0" applyFont="1" applyFill="1" applyBorder="1" applyAlignment="1" applyProtection="1">
      <alignment horizontal="center" vertical="center"/>
      <protection hidden="1"/>
    </xf>
    <xf numFmtId="0" fontId="26" fillId="4" borderId="21" xfId="0" applyFont="1" applyFill="1" applyBorder="1" applyAlignment="1" applyProtection="1">
      <alignment horizontal="center" vertical="center"/>
      <protection hidden="1"/>
    </xf>
    <xf numFmtId="0" fontId="38" fillId="2" borderId="30" xfId="0" applyFont="1" applyFill="1" applyBorder="1" applyAlignment="1" applyProtection="1">
      <alignment horizontal="center"/>
      <protection locked="0"/>
    </xf>
    <xf numFmtId="0" fontId="38" fillId="2" borderId="31" xfId="0" applyFont="1" applyFill="1" applyBorder="1" applyAlignment="1" applyProtection="1">
      <alignment horizontal="center"/>
      <protection locked="0"/>
    </xf>
    <xf numFmtId="0" fontId="26" fillId="4" borderId="15" xfId="0" applyFont="1" applyFill="1" applyBorder="1" applyAlignment="1" applyProtection="1">
      <alignment horizontal="left"/>
      <protection hidden="1"/>
    </xf>
    <xf numFmtId="0" fontId="26" fillId="4" borderId="16" xfId="0" applyFont="1" applyFill="1" applyBorder="1" applyAlignment="1" applyProtection="1">
      <alignment horizontal="left"/>
      <protection hidden="1"/>
    </xf>
    <xf numFmtId="0" fontId="26" fillId="4" borderId="13" xfId="0" applyFont="1" applyFill="1" applyBorder="1" applyAlignment="1" applyProtection="1">
      <alignment horizontal="left"/>
      <protection hidden="1"/>
    </xf>
    <xf numFmtId="0" fontId="26" fillId="3" borderId="17" xfId="0" applyFont="1" applyFill="1" applyBorder="1" applyAlignment="1" applyProtection="1">
      <alignment horizontal="left"/>
      <protection hidden="1"/>
    </xf>
    <xf numFmtId="0" fontId="26" fillId="3" borderId="18" xfId="0" applyFont="1" applyFill="1" applyBorder="1" applyAlignment="1" applyProtection="1">
      <alignment horizontal="left"/>
      <protection hidden="1"/>
    </xf>
    <xf numFmtId="0" fontId="26" fillId="3" borderId="19" xfId="0" applyFont="1" applyFill="1" applyBorder="1" applyAlignment="1" applyProtection="1">
      <alignment horizontal="left"/>
      <protection hidden="1"/>
    </xf>
    <xf numFmtId="0" fontId="51" fillId="3" borderId="32" xfId="0" applyFont="1" applyFill="1" applyBorder="1" applyAlignment="1" applyProtection="1">
      <alignment horizontal="center" vertical="center" wrapText="1"/>
      <protection hidden="1"/>
    </xf>
    <xf numFmtId="0" fontId="51" fillId="3" borderId="33" xfId="0" applyFont="1" applyFill="1" applyBorder="1" applyAlignment="1" applyProtection="1">
      <alignment horizontal="center" vertical="center" wrapText="1"/>
      <protection hidden="1"/>
    </xf>
    <xf numFmtId="0" fontId="51" fillId="3" borderId="6" xfId="0" applyFont="1" applyFill="1" applyBorder="1" applyAlignment="1" applyProtection="1">
      <alignment horizontal="center" vertical="center" wrapText="1"/>
      <protection hidden="1"/>
    </xf>
    <xf numFmtId="0" fontId="51" fillId="3" borderId="7" xfId="0" applyFont="1" applyFill="1" applyBorder="1" applyAlignment="1" applyProtection="1">
      <alignment horizontal="center" vertical="center" wrapText="1"/>
      <protection hidden="1"/>
    </xf>
    <xf numFmtId="0" fontId="26" fillId="0" borderId="0" xfId="0" applyFont="1" applyBorder="1" applyAlignment="1" applyProtection="1">
      <alignment horizontal="center"/>
      <protection hidden="1"/>
    </xf>
    <xf numFmtId="43" fontId="15" fillId="0" borderId="0" xfId="2" applyFont="1" applyFill="1" applyBorder="1" applyAlignment="1" applyProtection="1">
      <alignment horizontal="center" vertical="center" wrapText="1"/>
    </xf>
    <xf numFmtId="0" fontId="51" fillId="3" borderId="44" xfId="0" applyFont="1" applyFill="1" applyBorder="1" applyAlignment="1" applyProtection="1">
      <alignment horizontal="center"/>
      <protection hidden="1"/>
    </xf>
    <xf numFmtId="0" fontId="51" fillId="3" borderId="45" xfId="0" applyFont="1" applyFill="1" applyBorder="1" applyAlignment="1" applyProtection="1">
      <alignment horizontal="center"/>
      <protection hidden="1"/>
    </xf>
    <xf numFmtId="0" fontId="51" fillId="3" borderId="46" xfId="0" applyFont="1" applyFill="1" applyBorder="1" applyAlignment="1" applyProtection="1">
      <alignment horizontal="center"/>
      <protection hidden="1"/>
    </xf>
    <xf numFmtId="0" fontId="51" fillId="3" borderId="43" xfId="0" applyFont="1" applyFill="1" applyBorder="1" applyAlignment="1" applyProtection="1">
      <alignment horizontal="center"/>
      <protection hidden="1"/>
    </xf>
    <xf numFmtId="0" fontId="51" fillId="3" borderId="3" xfId="0" applyFont="1" applyFill="1" applyBorder="1" applyAlignment="1" applyProtection="1">
      <alignment horizontal="center"/>
      <protection hidden="1"/>
    </xf>
    <xf numFmtId="0" fontId="29" fillId="4" borderId="9" xfId="0" applyFont="1" applyFill="1" applyBorder="1" applyAlignment="1" applyProtection="1">
      <alignment horizontal="center" vertical="center"/>
      <protection hidden="1"/>
    </xf>
    <xf numFmtId="0" fontId="29" fillId="4" borderId="10" xfId="0" applyFont="1" applyFill="1" applyBorder="1" applyAlignment="1" applyProtection="1">
      <alignment horizontal="center" vertical="center"/>
      <protection hidden="1"/>
    </xf>
    <xf numFmtId="0" fontId="32" fillId="4" borderId="10" xfId="0" applyFont="1" applyFill="1" applyBorder="1" applyAlignment="1" applyProtection="1">
      <alignment horizontal="left"/>
      <protection hidden="1"/>
    </xf>
    <xf numFmtId="0" fontId="32" fillId="4" borderId="1" xfId="0" applyFont="1" applyFill="1" applyBorder="1" applyAlignment="1" applyProtection="1">
      <alignment horizontal="left"/>
      <protection hidden="1"/>
    </xf>
    <xf numFmtId="43" fontId="27" fillId="4" borderId="8" xfId="2" applyFont="1" applyFill="1" applyBorder="1" applyAlignment="1" applyProtection="1">
      <alignment horizontal="center" vertical="center" wrapText="1"/>
      <protection hidden="1"/>
    </xf>
    <xf numFmtId="43" fontId="27" fillId="4" borderId="13" xfId="2" applyFont="1" applyFill="1" applyBorder="1" applyAlignment="1" applyProtection="1">
      <alignment horizontal="center" vertical="center" wrapText="1"/>
      <protection hidden="1"/>
    </xf>
    <xf numFmtId="43" fontId="27" fillId="4" borderId="16" xfId="2" applyFont="1" applyFill="1" applyBorder="1" applyAlignment="1" applyProtection="1">
      <alignment horizontal="center" vertical="center" wrapText="1"/>
      <protection hidden="1"/>
    </xf>
    <xf numFmtId="0" fontId="51" fillId="3" borderId="9" xfId="0" applyFont="1" applyFill="1" applyBorder="1" applyAlignment="1" applyProtection="1">
      <alignment horizontal="center" wrapText="1"/>
      <protection hidden="1"/>
    </xf>
    <xf numFmtId="0" fontId="51" fillId="3" borderId="2" xfId="0" applyFont="1" applyFill="1" applyBorder="1" applyAlignment="1" applyProtection="1">
      <alignment horizontal="center" wrapText="1"/>
      <protection hidden="1"/>
    </xf>
    <xf numFmtId="0" fontId="51" fillId="3" borderId="43" xfId="0" applyFont="1" applyFill="1" applyBorder="1" applyAlignment="1" applyProtection="1">
      <alignment horizontal="center" wrapText="1"/>
      <protection hidden="1"/>
    </xf>
    <xf numFmtId="0" fontId="51" fillId="3" borderId="3" xfId="0" applyFont="1" applyFill="1" applyBorder="1" applyAlignment="1" applyProtection="1">
      <alignment horizontal="center" wrapText="1"/>
      <protection hidden="1"/>
    </xf>
    <xf numFmtId="0" fontId="26" fillId="4" borderId="11" xfId="0" applyFont="1" applyFill="1" applyBorder="1" applyAlignment="1" applyProtection="1">
      <alignment horizontal="center" vertical="center"/>
      <protection hidden="1"/>
    </xf>
    <xf numFmtId="0" fontId="51" fillId="3" borderId="14" xfId="0" applyFont="1" applyFill="1" applyBorder="1" applyAlignment="1" applyProtection="1">
      <alignment horizontal="center"/>
      <protection hidden="1"/>
    </xf>
    <xf numFmtId="0" fontId="51" fillId="3" borderId="6" xfId="0" applyFont="1" applyFill="1" applyBorder="1" applyAlignment="1" applyProtection="1">
      <alignment horizontal="center"/>
      <protection hidden="1"/>
    </xf>
    <xf numFmtId="0" fontId="51" fillId="3" borderId="7" xfId="0" applyFont="1" applyFill="1" applyBorder="1" applyAlignment="1" applyProtection="1">
      <alignment horizontal="center"/>
      <protection hidden="1"/>
    </xf>
    <xf numFmtId="0" fontId="35" fillId="4" borderId="1" xfId="0" applyFont="1" applyFill="1" applyBorder="1" applyAlignment="1" applyProtection="1">
      <alignment horizontal="left" vertical="center"/>
      <protection hidden="1"/>
    </xf>
    <xf numFmtId="0" fontId="35" fillId="4" borderId="21" xfId="0" applyFont="1" applyFill="1" applyBorder="1" applyAlignment="1" applyProtection="1">
      <alignment horizontal="left" vertical="center"/>
      <protection hidden="1"/>
    </xf>
    <xf numFmtId="0" fontId="26" fillId="3" borderId="12" xfId="0" applyFont="1" applyFill="1" applyBorder="1" applyAlignment="1" applyProtection="1">
      <alignment horizontal="left" vertical="center"/>
      <protection hidden="1"/>
    </xf>
    <xf numFmtId="0" fontId="26" fillId="3" borderId="4" xfId="0" applyFont="1" applyFill="1" applyBorder="1" applyAlignment="1" applyProtection="1">
      <alignment horizontal="left" vertical="center"/>
      <protection hidden="1"/>
    </xf>
    <xf numFmtId="43" fontId="43" fillId="4" borderId="1" xfId="2" applyFont="1" applyFill="1" applyBorder="1" applyAlignment="1" applyProtection="1">
      <alignment horizontal="center" vertical="center" wrapText="1"/>
      <protection hidden="1"/>
    </xf>
    <xf numFmtId="0" fontId="34" fillId="0" borderId="10" xfId="0" applyFont="1" applyBorder="1" applyAlignment="1" applyProtection="1">
      <alignment horizontal="center"/>
      <protection hidden="1"/>
    </xf>
    <xf numFmtId="0" fontId="34" fillId="0" borderId="1" xfId="0" applyFont="1" applyBorder="1" applyAlignment="1" applyProtection="1">
      <alignment horizontal="center"/>
      <protection hidden="1"/>
    </xf>
    <xf numFmtId="0" fontId="34" fillId="0" borderId="8" xfId="0" applyFont="1" applyBorder="1" applyAlignment="1" applyProtection="1">
      <alignment horizontal="center"/>
      <protection hidden="1"/>
    </xf>
  </cellXfs>
  <cellStyles count="4">
    <cellStyle name="Ezres 2" xfId="2"/>
    <cellStyle name="Normál" xfId="0" builtinId="0"/>
    <cellStyle name="Pénznem" xfId="1" builtinId="4"/>
    <cellStyle name="Százalék" xfId="3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66675</xdr:rowOff>
    </xdr:from>
    <xdr:to>
      <xdr:col>5</xdr:col>
      <xdr:colOff>314325</xdr:colOff>
      <xdr:row>4</xdr:row>
      <xdr:rowOff>19050</xdr:rowOff>
    </xdr:to>
    <xdr:pic>
      <xdr:nvPicPr>
        <xdr:cNvPr id="2" name="Kép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50" y="66675"/>
          <a:ext cx="10572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view="pageBreakPreview" zoomScaleNormal="85" zoomScaleSheetLayoutView="100" workbookViewId="0">
      <selection activeCell="B22" sqref="B22:D22"/>
    </sheetView>
  </sheetViews>
  <sheetFormatPr defaultRowHeight="16.5" x14ac:dyDescent="0.3"/>
  <cols>
    <col min="1" max="1" width="7.5703125" style="92" customWidth="1"/>
    <col min="2" max="8" width="9.140625" style="92"/>
    <col min="9" max="9" width="23.28515625" style="92" customWidth="1"/>
    <col min="11" max="11" width="7.85546875" customWidth="1"/>
    <col min="12" max="13" width="1.85546875" customWidth="1"/>
    <col min="15" max="15" width="6.5703125" customWidth="1"/>
  </cols>
  <sheetData>
    <row r="1" spans="1:9" x14ac:dyDescent="0.3">
      <c r="A1" s="119"/>
      <c r="B1" s="120"/>
      <c r="C1" s="120"/>
      <c r="D1" s="120"/>
      <c r="E1" s="120"/>
      <c r="F1" s="121"/>
      <c r="G1" s="121"/>
      <c r="H1" s="121"/>
      <c r="I1" s="121"/>
    </row>
    <row r="2" spans="1:9" x14ac:dyDescent="0.3">
      <c r="A2" s="119"/>
      <c r="B2" s="120"/>
      <c r="C2" s="120"/>
      <c r="D2" s="120"/>
      <c r="E2" s="120"/>
      <c r="F2" s="121"/>
      <c r="G2" s="121"/>
      <c r="H2" s="121"/>
      <c r="I2" s="121"/>
    </row>
    <row r="3" spans="1:9" x14ac:dyDescent="0.3">
      <c r="A3" s="119"/>
      <c r="B3" s="120"/>
      <c r="C3" s="120"/>
      <c r="D3" s="120"/>
      <c r="E3" s="120"/>
      <c r="F3" s="121"/>
      <c r="G3" s="121"/>
      <c r="H3" s="121"/>
      <c r="I3" s="121"/>
    </row>
    <row r="4" spans="1:9" x14ac:dyDescent="0.3">
      <c r="A4" s="119"/>
      <c r="B4" s="120"/>
      <c r="C4" s="120"/>
      <c r="D4" s="120"/>
      <c r="E4" s="120"/>
      <c r="F4" s="121"/>
      <c r="G4" s="121"/>
      <c r="H4" s="121"/>
      <c r="I4" s="121"/>
    </row>
    <row r="5" spans="1:9" x14ac:dyDescent="0.3">
      <c r="A5" s="122" t="s">
        <v>65</v>
      </c>
      <c r="B5" s="123"/>
      <c r="C5" s="123"/>
      <c r="D5" s="123"/>
      <c r="F5" s="121"/>
      <c r="G5" s="121"/>
      <c r="H5" s="121"/>
      <c r="I5" s="124" t="s">
        <v>67</v>
      </c>
    </row>
    <row r="6" spans="1:9" x14ac:dyDescent="0.3">
      <c r="A6" s="119"/>
      <c r="B6" s="120"/>
      <c r="C6" s="120"/>
      <c r="D6" s="120"/>
      <c r="E6" s="120"/>
      <c r="F6" s="121"/>
      <c r="G6" s="121"/>
      <c r="H6" s="121"/>
      <c r="I6" s="121"/>
    </row>
    <row r="7" spans="1:9" x14ac:dyDescent="0.3">
      <c r="A7" s="119"/>
      <c r="B7" s="120"/>
      <c r="C7" s="120"/>
      <c r="D7" s="120"/>
      <c r="E7" s="120"/>
      <c r="F7" s="121"/>
      <c r="G7" s="121"/>
      <c r="H7" s="121"/>
      <c r="I7" s="121"/>
    </row>
    <row r="8" spans="1:9" ht="22.5" x14ac:dyDescent="0.25">
      <c r="A8" s="231" t="s">
        <v>66</v>
      </c>
      <c r="B8" s="231"/>
      <c r="C8" s="231"/>
      <c r="D8" s="231"/>
      <c r="E8" s="231"/>
      <c r="F8" s="231"/>
      <c r="G8" s="231"/>
      <c r="H8" s="231"/>
      <c r="I8" s="231"/>
    </row>
    <row r="9" spans="1:9" ht="7.15" customHeight="1" x14ac:dyDescent="0.3">
      <c r="A9" s="121"/>
      <c r="B9" s="121"/>
      <c r="C9" s="121"/>
      <c r="D9" s="121"/>
      <c r="E9" s="237" t="s">
        <v>130</v>
      </c>
      <c r="F9" s="237"/>
      <c r="G9" s="121"/>
      <c r="H9" s="121"/>
      <c r="I9" s="121"/>
    </row>
    <row r="10" spans="1:9" ht="7.15" customHeight="1" x14ac:dyDescent="0.3">
      <c r="A10" s="121"/>
      <c r="B10" s="121"/>
      <c r="C10" s="121"/>
      <c r="D10" s="121"/>
      <c r="E10" s="237"/>
      <c r="F10" s="237"/>
      <c r="G10" s="121"/>
      <c r="H10" s="121"/>
      <c r="I10" s="121"/>
    </row>
    <row r="11" spans="1:9" ht="7.15" customHeight="1" thickBot="1" x14ac:dyDescent="0.35">
      <c r="A11" s="121"/>
      <c r="B11" s="121"/>
      <c r="C11" s="121"/>
      <c r="D11" s="121"/>
      <c r="E11" s="238"/>
      <c r="F11" s="238"/>
      <c r="G11" s="121"/>
      <c r="H11" s="121"/>
      <c r="I11" s="121"/>
    </row>
    <row r="12" spans="1:9" ht="18.75" thickBot="1" x14ac:dyDescent="0.3">
      <c r="A12" s="232" t="s">
        <v>68</v>
      </c>
      <c r="B12" s="233"/>
      <c r="C12" s="233"/>
      <c r="D12" s="233"/>
      <c r="E12" s="233"/>
      <c r="F12" s="233"/>
      <c r="G12" s="233"/>
      <c r="H12" s="233"/>
      <c r="I12" s="234"/>
    </row>
    <row r="13" spans="1:9" ht="17.25" thickBot="1" x14ac:dyDescent="0.35">
      <c r="A13" s="221"/>
      <c r="B13" s="221"/>
      <c r="C13" s="221"/>
      <c r="D13" s="221"/>
      <c r="E13" s="221"/>
      <c r="F13" s="121"/>
      <c r="G13" s="121"/>
      <c r="H13" s="121"/>
      <c r="I13" s="121"/>
    </row>
    <row r="14" spans="1:9" ht="27" customHeight="1" thickBot="1" x14ac:dyDescent="0.3">
      <c r="A14" s="213" t="s">
        <v>69</v>
      </c>
      <c r="B14" s="214"/>
      <c r="C14" s="214"/>
      <c r="D14" s="214"/>
      <c r="E14" s="214"/>
      <c r="F14" s="214"/>
      <c r="G14" s="214"/>
      <c r="H14" s="214"/>
      <c r="I14" s="215"/>
    </row>
    <row r="15" spans="1:9" ht="59.25" customHeight="1" x14ac:dyDescent="0.25">
      <c r="A15" s="125" t="s">
        <v>70</v>
      </c>
      <c r="B15" s="235" t="s">
        <v>124</v>
      </c>
      <c r="C15" s="235"/>
      <c r="D15" s="235"/>
      <c r="E15" s="235"/>
      <c r="F15" s="235"/>
      <c r="G15" s="235"/>
      <c r="H15" s="235"/>
      <c r="I15" s="236"/>
    </row>
    <row r="16" spans="1:9" ht="56.25" customHeight="1" x14ac:dyDescent="0.25">
      <c r="A16" s="126" t="s">
        <v>71</v>
      </c>
      <c r="B16" s="211" t="s">
        <v>95</v>
      </c>
      <c r="C16" s="211"/>
      <c r="D16" s="211"/>
      <c r="E16" s="211"/>
      <c r="F16" s="211"/>
      <c r="G16" s="211"/>
      <c r="H16" s="211"/>
      <c r="I16" s="229"/>
    </row>
    <row r="17" spans="1:9" ht="26.25" customHeight="1" x14ac:dyDescent="0.25">
      <c r="A17" s="126" t="s">
        <v>72</v>
      </c>
      <c r="B17" s="211" t="s">
        <v>93</v>
      </c>
      <c r="C17" s="211"/>
      <c r="D17" s="211"/>
      <c r="E17" s="211"/>
      <c r="F17" s="211"/>
      <c r="G17" s="211"/>
      <c r="H17" s="211"/>
      <c r="I17" s="229"/>
    </row>
    <row r="18" spans="1:9" ht="28.5" customHeight="1" x14ac:dyDescent="0.25">
      <c r="A18" s="126" t="s">
        <v>73</v>
      </c>
      <c r="B18" s="211" t="s">
        <v>94</v>
      </c>
      <c r="C18" s="211"/>
      <c r="D18" s="211"/>
      <c r="E18" s="211"/>
      <c r="F18" s="211"/>
      <c r="G18" s="211"/>
      <c r="H18" s="211"/>
      <c r="I18" s="229"/>
    </row>
    <row r="19" spans="1:9" ht="29.25" customHeight="1" thickBot="1" x14ac:dyDescent="0.3">
      <c r="A19" s="127" t="s">
        <v>74</v>
      </c>
      <c r="B19" s="212" t="s">
        <v>96</v>
      </c>
      <c r="C19" s="212"/>
      <c r="D19" s="212"/>
      <c r="E19" s="212"/>
      <c r="F19" s="212"/>
      <c r="G19" s="212"/>
      <c r="H19" s="212"/>
      <c r="I19" s="230"/>
    </row>
    <row r="20" spans="1:9" ht="17.25" thickBot="1" x14ac:dyDescent="0.35">
      <c r="B20" s="128"/>
      <c r="C20" s="128"/>
      <c r="D20" s="128"/>
      <c r="E20" s="128"/>
      <c r="F20" s="128"/>
      <c r="G20" s="128"/>
      <c r="H20" s="128"/>
      <c r="I20" s="128"/>
    </row>
    <row r="21" spans="1:9" ht="15" x14ac:dyDescent="0.25">
      <c r="A21" s="216" t="s">
        <v>75</v>
      </c>
      <c r="B21" s="217"/>
      <c r="C21" s="217"/>
      <c r="D21" s="217"/>
      <c r="E21" s="217"/>
      <c r="F21" s="217"/>
      <c r="G21" s="217"/>
      <c r="H21" s="217"/>
      <c r="I21" s="218"/>
    </row>
    <row r="22" spans="1:9" ht="70.5" customHeight="1" x14ac:dyDescent="0.25">
      <c r="A22" s="129"/>
      <c r="B22" s="220" t="s">
        <v>76</v>
      </c>
      <c r="C22" s="220"/>
      <c r="D22" s="220"/>
      <c r="E22" s="207" t="s">
        <v>103</v>
      </c>
      <c r="F22" s="207"/>
      <c r="G22" s="207"/>
      <c r="H22" s="207"/>
      <c r="I22" s="208"/>
    </row>
    <row r="23" spans="1:9" ht="33" customHeight="1" thickBot="1" x14ac:dyDescent="0.3">
      <c r="A23" s="130"/>
      <c r="B23" s="219" t="s">
        <v>87</v>
      </c>
      <c r="C23" s="219"/>
      <c r="D23" s="219"/>
      <c r="E23" s="205" t="s">
        <v>88</v>
      </c>
      <c r="F23" s="205"/>
      <c r="G23" s="205"/>
      <c r="H23" s="205"/>
      <c r="I23" s="206"/>
    </row>
    <row r="24" spans="1:9" ht="10.15" customHeight="1" x14ac:dyDescent="0.3">
      <c r="A24" s="221"/>
      <c r="B24" s="221"/>
      <c r="C24" s="221"/>
      <c r="D24" s="221"/>
      <c r="E24" s="221"/>
      <c r="F24" s="121"/>
      <c r="G24" s="121"/>
      <c r="H24" s="121"/>
      <c r="I24" s="121"/>
    </row>
    <row r="25" spans="1:9" ht="10.15" customHeight="1" thickBot="1" x14ac:dyDescent="0.35">
      <c r="A25" s="131"/>
      <c r="B25" s="131"/>
      <c r="C25" s="131"/>
      <c r="D25" s="131"/>
      <c r="E25" s="131"/>
      <c r="F25" s="121"/>
      <c r="G25" s="121"/>
      <c r="H25" s="121"/>
      <c r="I25" s="121"/>
    </row>
    <row r="26" spans="1:9" ht="34.5" customHeight="1" thickBot="1" x14ac:dyDescent="0.3">
      <c r="A26" s="224" t="s">
        <v>77</v>
      </c>
      <c r="B26" s="225"/>
      <c r="C26" s="225"/>
      <c r="D26" s="225"/>
      <c r="E26" s="225"/>
      <c r="F26" s="225"/>
      <c r="G26" s="225"/>
      <c r="H26" s="225"/>
      <c r="I26" s="226"/>
    </row>
    <row r="27" spans="1:9" ht="75" customHeight="1" x14ac:dyDescent="0.25">
      <c r="A27" s="222" t="s">
        <v>78</v>
      </c>
      <c r="B27" s="223"/>
      <c r="C27" s="223"/>
      <c r="D27" s="223"/>
      <c r="E27" s="227" t="s">
        <v>125</v>
      </c>
      <c r="F27" s="227"/>
      <c r="G27" s="227"/>
      <c r="H27" s="227"/>
      <c r="I27" s="228"/>
    </row>
    <row r="28" spans="1:9" ht="80.25" customHeight="1" x14ac:dyDescent="0.25">
      <c r="A28" s="126" t="s">
        <v>82</v>
      </c>
      <c r="B28" s="211" t="s">
        <v>80</v>
      </c>
      <c r="C28" s="211"/>
      <c r="D28" s="211"/>
      <c r="E28" s="207" t="s">
        <v>126</v>
      </c>
      <c r="F28" s="207"/>
      <c r="G28" s="207"/>
      <c r="H28" s="207"/>
      <c r="I28" s="208"/>
    </row>
    <row r="29" spans="1:9" ht="130.5" customHeight="1" x14ac:dyDescent="0.25">
      <c r="A29" s="126" t="s">
        <v>83</v>
      </c>
      <c r="B29" s="211" t="s">
        <v>80</v>
      </c>
      <c r="C29" s="211"/>
      <c r="D29" s="211"/>
      <c r="E29" s="207" t="s">
        <v>140</v>
      </c>
      <c r="F29" s="207"/>
      <c r="G29" s="207"/>
      <c r="H29" s="207"/>
      <c r="I29" s="208"/>
    </row>
    <row r="30" spans="1:9" ht="91.5" customHeight="1" x14ac:dyDescent="0.25">
      <c r="A30" s="126" t="s">
        <v>84</v>
      </c>
      <c r="B30" s="211" t="s">
        <v>80</v>
      </c>
      <c r="C30" s="211"/>
      <c r="D30" s="211"/>
      <c r="E30" s="207" t="s">
        <v>127</v>
      </c>
      <c r="F30" s="207"/>
      <c r="G30" s="207"/>
      <c r="H30" s="207"/>
      <c r="I30" s="208"/>
    </row>
    <row r="31" spans="1:9" ht="77.25" customHeight="1" x14ac:dyDescent="0.25">
      <c r="A31" s="126" t="s">
        <v>85</v>
      </c>
      <c r="B31" s="211" t="s">
        <v>80</v>
      </c>
      <c r="C31" s="211"/>
      <c r="D31" s="211"/>
      <c r="E31" s="207" t="s">
        <v>128</v>
      </c>
      <c r="F31" s="207"/>
      <c r="G31" s="207"/>
      <c r="H31" s="207"/>
      <c r="I31" s="208"/>
    </row>
    <row r="32" spans="1:9" ht="131.25" customHeight="1" thickBot="1" x14ac:dyDescent="0.3">
      <c r="A32" s="127" t="s">
        <v>86</v>
      </c>
      <c r="B32" s="212" t="s">
        <v>80</v>
      </c>
      <c r="C32" s="212"/>
      <c r="D32" s="212"/>
      <c r="E32" s="205" t="s">
        <v>129</v>
      </c>
      <c r="F32" s="205"/>
      <c r="G32" s="205"/>
      <c r="H32" s="205"/>
      <c r="I32" s="206"/>
    </row>
    <row r="33" spans="1:9" ht="31.15" customHeight="1" thickBot="1" x14ac:dyDescent="0.35">
      <c r="A33" s="131"/>
      <c r="B33" s="131"/>
      <c r="C33" s="131"/>
      <c r="D33" s="131"/>
      <c r="E33" s="131"/>
      <c r="F33" s="121"/>
      <c r="G33" s="121"/>
      <c r="H33" s="121"/>
      <c r="I33" s="121"/>
    </row>
    <row r="34" spans="1:9" ht="31.5" customHeight="1" thickBot="1" x14ac:dyDescent="0.3">
      <c r="A34" s="213" t="s">
        <v>81</v>
      </c>
      <c r="B34" s="214"/>
      <c r="C34" s="214"/>
      <c r="D34" s="214"/>
      <c r="E34" s="214"/>
      <c r="F34" s="214"/>
      <c r="G34" s="214"/>
      <c r="H34" s="214"/>
      <c r="I34" s="215"/>
    </row>
    <row r="35" spans="1:9" ht="33" customHeight="1" x14ac:dyDescent="0.25">
      <c r="A35" s="132" t="s">
        <v>82</v>
      </c>
      <c r="B35" s="209" t="s">
        <v>134</v>
      </c>
      <c r="C35" s="209"/>
      <c r="D35" s="209"/>
      <c r="E35" s="209"/>
      <c r="F35" s="209"/>
      <c r="G35" s="209"/>
      <c r="H35" s="209"/>
      <c r="I35" s="210"/>
    </row>
    <row r="36" spans="1:9" ht="30" customHeight="1" x14ac:dyDescent="0.25">
      <c r="A36" s="126" t="s">
        <v>83</v>
      </c>
      <c r="B36" s="209" t="s">
        <v>131</v>
      </c>
      <c r="C36" s="209"/>
      <c r="D36" s="209"/>
      <c r="E36" s="209"/>
      <c r="F36" s="209"/>
      <c r="G36" s="209"/>
      <c r="H36" s="209"/>
      <c r="I36" s="210"/>
    </row>
    <row r="37" spans="1:9" ht="36" customHeight="1" x14ac:dyDescent="0.25">
      <c r="A37" s="126" t="s">
        <v>84</v>
      </c>
      <c r="B37" s="209" t="s">
        <v>132</v>
      </c>
      <c r="C37" s="209"/>
      <c r="D37" s="209"/>
      <c r="E37" s="209"/>
      <c r="F37" s="209"/>
      <c r="G37" s="209"/>
      <c r="H37" s="209"/>
      <c r="I37" s="210"/>
    </row>
    <row r="38" spans="1:9" ht="71.25" customHeight="1" x14ac:dyDescent="0.25">
      <c r="A38" s="126" t="s">
        <v>85</v>
      </c>
      <c r="B38" s="207" t="s">
        <v>97</v>
      </c>
      <c r="C38" s="207"/>
      <c r="D38" s="207"/>
      <c r="E38" s="207"/>
      <c r="F38" s="207"/>
      <c r="G38" s="207"/>
      <c r="H38" s="207"/>
      <c r="I38" s="208"/>
    </row>
    <row r="39" spans="1:9" ht="36" customHeight="1" x14ac:dyDescent="0.25">
      <c r="A39" s="126" t="s">
        <v>86</v>
      </c>
      <c r="B39" s="207" t="s">
        <v>92</v>
      </c>
      <c r="C39" s="207"/>
      <c r="D39" s="207"/>
      <c r="E39" s="207"/>
      <c r="F39" s="207"/>
      <c r="G39" s="207"/>
      <c r="H39" s="207"/>
      <c r="I39" s="208"/>
    </row>
    <row r="40" spans="1:9" ht="54" customHeight="1" thickBot="1" x14ac:dyDescent="0.3">
      <c r="A40" s="127" t="s">
        <v>79</v>
      </c>
      <c r="B40" s="205" t="s">
        <v>133</v>
      </c>
      <c r="C40" s="205"/>
      <c r="D40" s="205"/>
      <c r="E40" s="205"/>
      <c r="F40" s="205"/>
      <c r="G40" s="205"/>
      <c r="H40" s="205"/>
      <c r="I40" s="206"/>
    </row>
    <row r="41" spans="1:9" x14ac:dyDescent="0.3">
      <c r="A41" s="121"/>
      <c r="B41" s="121"/>
      <c r="C41" s="121"/>
      <c r="D41" s="121"/>
      <c r="E41" s="121"/>
      <c r="F41" s="121"/>
      <c r="G41" s="121"/>
      <c r="H41" s="121"/>
      <c r="I41" s="121"/>
    </row>
  </sheetData>
  <sheetProtection algorithmName="SHA-512" hashValue="du9uWEPbINktGNYguWvwAEPSZuhXdXYrLtnITi1NlOMLlSafMiWe9KsZFlb3PbdKyaPBLSs3nh8KYsk3W9zi1A==" saltValue="7I1FcbHMHUFfa6XsRqgqAw==" spinCount="100000" sheet="1" objects="1" scenarios="1"/>
  <customSheetViews>
    <customSheetView guid="{A051142F-0222-4042-8339-EC7EFBEE5946}" scale="145" showPageBreaks="1" printArea="1">
      <selection activeCell="H41" sqref="H41"/>
      <pageMargins left="0.7" right="0.7" top="0.75" bottom="0.75" header="0.3" footer="0.3"/>
      <pageSetup paperSize="9" scale="61" orientation="portrait" r:id="rId1"/>
    </customSheetView>
    <customSheetView guid="{2B638368-E9E4-49D5-8823-F02C3B7B2BE3}" scale="85" showPageBreaks="1" fitToPage="1" printArea="1" view="pageBreakPreview" topLeftCell="A31">
      <selection activeCell="B39" sqref="B39:I39"/>
      <rowBreaks count="1" manualBreakCount="1">
        <brk id="32" max="12" man="1"/>
      </rowBreaks>
      <pageMargins left="0.70866141732283472" right="0.70866141732283472" top="0.74803149606299213" bottom="0.74803149606299213" header="0.31496062992125984" footer="0.31496062992125984"/>
      <pageSetup paperSize="9" scale="78" fitToHeight="2" orientation="portrait" cellComments="asDisplayed" r:id="rId2"/>
    </customSheetView>
    <customSheetView guid="{AF57EB16-D68D-422A-9A10-17272F20BCEE}" showPageBreaks="1" printArea="1" view="pageBreakPreview">
      <selection activeCell="G44" sqref="G44"/>
      <pageMargins left="0.7" right="0.7" top="0.75" bottom="0.75" header="0.3" footer="0.3"/>
      <pageSetup paperSize="9" scale="61" orientation="portrait" r:id="rId3"/>
    </customSheetView>
  </customSheetViews>
  <mergeCells count="36">
    <mergeCell ref="B17:I17"/>
    <mergeCell ref="B18:I18"/>
    <mergeCell ref="B19:I19"/>
    <mergeCell ref="A8:I8"/>
    <mergeCell ref="A13:E13"/>
    <mergeCell ref="A12:I12"/>
    <mergeCell ref="A14:I14"/>
    <mergeCell ref="B15:I15"/>
    <mergeCell ref="B16:I16"/>
    <mergeCell ref="E9:F11"/>
    <mergeCell ref="A24:E24"/>
    <mergeCell ref="A27:D27"/>
    <mergeCell ref="B28:D28"/>
    <mergeCell ref="B29:D29"/>
    <mergeCell ref="A26:I26"/>
    <mergeCell ref="E27:I27"/>
    <mergeCell ref="A21:I21"/>
    <mergeCell ref="E22:I22"/>
    <mergeCell ref="E23:I23"/>
    <mergeCell ref="B23:D23"/>
    <mergeCell ref="B22:D22"/>
    <mergeCell ref="B40:I40"/>
    <mergeCell ref="E28:I28"/>
    <mergeCell ref="E29:I29"/>
    <mergeCell ref="E30:I30"/>
    <mergeCell ref="E31:I31"/>
    <mergeCell ref="E32:I32"/>
    <mergeCell ref="B36:I36"/>
    <mergeCell ref="B37:I37"/>
    <mergeCell ref="B38:I38"/>
    <mergeCell ref="B39:I39"/>
    <mergeCell ref="B30:D30"/>
    <mergeCell ref="B31:D31"/>
    <mergeCell ref="B32:D32"/>
    <mergeCell ref="A34:I34"/>
    <mergeCell ref="B35:I35"/>
  </mergeCells>
  <pageMargins left="0.7" right="0.7" top="0.75" bottom="0.75" header="0.3" footer="0.3"/>
  <pageSetup paperSize="9" scale="84" fitToHeight="2" orientation="portrait" r:id="rId4"/>
  <rowBreaks count="1" manualBreakCount="1">
    <brk id="25" max="8" man="1"/>
  </rowBrea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showGridLines="0" view="pageBreakPreview" zoomScale="70" zoomScaleNormal="100" zoomScaleSheetLayoutView="70" workbookViewId="0">
      <selection activeCell="I5" sqref="I5"/>
    </sheetView>
  </sheetViews>
  <sheetFormatPr defaultRowHeight="16.5" x14ac:dyDescent="0.3"/>
  <cols>
    <col min="1" max="1" width="2.140625" customWidth="1"/>
    <col min="2" max="3" width="9.140625" style="92"/>
    <col min="4" max="4" width="11" style="92" customWidth="1"/>
    <col min="5" max="5" width="9.140625" style="92"/>
    <col min="6" max="6" width="51.85546875" style="92" customWidth="1"/>
    <col min="7" max="7" width="17" style="92" bestFit="1" customWidth="1"/>
    <col min="8" max="8" width="19" style="92" bestFit="1" customWidth="1"/>
    <col min="9" max="9" width="37.28515625" customWidth="1"/>
    <col min="10" max="10" width="12.7109375" bestFit="1" customWidth="1"/>
    <col min="11" max="11" width="13.85546875" customWidth="1"/>
    <col min="12" max="12" width="0" hidden="1" customWidth="1"/>
    <col min="13" max="13" width="6" customWidth="1"/>
    <col min="14" max="14" width="1.7109375" customWidth="1"/>
    <col min="15" max="15" width="0.7109375" customWidth="1"/>
  </cols>
  <sheetData>
    <row r="1" spans="1:20" ht="45" customHeight="1" x14ac:dyDescent="0.55000000000000004">
      <c r="A1" s="162"/>
      <c r="B1" s="239" t="s">
        <v>90</v>
      </c>
      <c r="C1" s="240"/>
      <c r="D1" s="240"/>
      <c r="E1" s="240"/>
      <c r="F1" s="244"/>
      <c r="G1" s="244"/>
      <c r="H1" s="244"/>
      <c r="I1" s="245"/>
      <c r="J1" s="162"/>
    </row>
    <row r="2" spans="1:20" ht="45.75" customHeight="1" thickBot="1" x14ac:dyDescent="0.6">
      <c r="A2" s="162"/>
      <c r="B2" s="276" t="s">
        <v>116</v>
      </c>
      <c r="C2" s="277"/>
      <c r="D2" s="277"/>
      <c r="E2" s="277"/>
      <c r="F2" s="248"/>
      <c r="G2" s="248"/>
      <c r="H2" s="248"/>
      <c r="I2" s="249"/>
      <c r="J2" s="162"/>
    </row>
    <row r="3" spans="1:20" ht="31.5" x14ac:dyDescent="0.55000000000000004">
      <c r="A3" s="162"/>
      <c r="B3" s="279" t="s">
        <v>89</v>
      </c>
      <c r="C3" s="280"/>
      <c r="D3" s="280"/>
      <c r="E3" s="280"/>
      <c r="F3" s="280"/>
      <c r="G3" s="280"/>
      <c r="H3" s="280"/>
      <c r="I3" s="281"/>
      <c r="J3" s="162"/>
    </row>
    <row r="4" spans="1:20" ht="56.25" customHeight="1" x14ac:dyDescent="0.25">
      <c r="A4" s="162"/>
      <c r="B4" s="274" t="s">
        <v>61</v>
      </c>
      <c r="C4" s="275"/>
      <c r="D4" s="275"/>
      <c r="E4" s="275"/>
      <c r="F4" s="275"/>
      <c r="G4" s="73" t="s">
        <v>62</v>
      </c>
      <c r="H4" s="74" t="s">
        <v>63</v>
      </c>
      <c r="I4" s="74" t="s">
        <v>121</v>
      </c>
      <c r="J4" s="162"/>
    </row>
    <row r="5" spans="1:20" x14ac:dyDescent="0.3">
      <c r="A5" s="162"/>
      <c r="B5" s="241" t="s">
        <v>58</v>
      </c>
      <c r="C5" s="242"/>
      <c r="D5" s="242"/>
      <c r="E5" s="242"/>
      <c r="F5" s="243"/>
      <c r="G5" s="203">
        <f>'1. Nyílászáró csere'!S10</f>
        <v>0</v>
      </c>
      <c r="H5" s="204">
        <f>'1. Nyílászáró csere'!T10</f>
        <v>0</v>
      </c>
      <c r="I5" s="165"/>
      <c r="J5" s="162"/>
      <c r="L5" s="17"/>
      <c r="M5" s="17"/>
      <c r="N5" s="17"/>
      <c r="O5" s="17"/>
      <c r="P5" s="17"/>
      <c r="Q5" s="17"/>
      <c r="R5" s="17"/>
      <c r="S5" s="17"/>
      <c r="T5" s="17"/>
    </row>
    <row r="6" spans="1:20" x14ac:dyDescent="0.3">
      <c r="A6" s="162"/>
      <c r="B6" s="241" t="s">
        <v>57</v>
      </c>
      <c r="C6" s="242"/>
      <c r="D6" s="242"/>
      <c r="E6" s="242"/>
      <c r="F6" s="243"/>
      <c r="G6" s="203">
        <f>'2. Hőszigetelés'!U7</f>
        <v>0</v>
      </c>
      <c r="H6" s="204">
        <f>'2. Hőszigetelés'!V7</f>
        <v>0</v>
      </c>
      <c r="I6" s="165"/>
      <c r="J6" s="162"/>
      <c r="L6" s="278"/>
      <c r="M6" s="278"/>
      <c r="N6" s="278"/>
      <c r="O6" s="278"/>
      <c r="P6" s="278"/>
      <c r="Q6" s="17"/>
      <c r="R6" s="17"/>
      <c r="S6" s="17"/>
      <c r="T6" s="17"/>
    </row>
    <row r="7" spans="1:20" x14ac:dyDescent="0.3">
      <c r="A7" s="162"/>
      <c r="B7" s="241" t="s">
        <v>59</v>
      </c>
      <c r="C7" s="242"/>
      <c r="D7" s="242"/>
      <c r="E7" s="242"/>
      <c r="F7" s="243"/>
      <c r="G7" s="203">
        <f>'3. Fűtéskorszerűsítés'!U9</f>
        <v>0</v>
      </c>
      <c r="H7" s="204">
        <f>'3. Fűtéskorszerűsítés'!V9</f>
        <v>0</v>
      </c>
      <c r="I7" s="165"/>
      <c r="J7" s="162"/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3">
      <c r="A8" s="162"/>
      <c r="B8" s="241" t="s">
        <v>60</v>
      </c>
      <c r="C8" s="242"/>
      <c r="D8" s="242"/>
      <c r="E8" s="242"/>
      <c r="F8" s="243"/>
      <c r="G8" s="203">
        <f>'4. Megújuló energia'!U8</f>
        <v>0</v>
      </c>
      <c r="H8" s="204">
        <f>'4. Megújuló energia'!V8</f>
        <v>0</v>
      </c>
      <c r="I8" s="165"/>
      <c r="J8" s="162"/>
      <c r="L8" s="154">
        <f>G5+G6+G7+G8+H5+H6+H7+H8</f>
        <v>0</v>
      </c>
      <c r="M8" s="17"/>
      <c r="N8" s="17"/>
      <c r="O8" s="17"/>
      <c r="P8" s="17"/>
      <c r="Q8" s="17"/>
      <c r="R8" s="17"/>
      <c r="S8" s="17"/>
      <c r="T8" s="17"/>
    </row>
    <row r="9" spans="1:20" x14ac:dyDescent="0.3">
      <c r="A9" s="162"/>
      <c r="B9" s="253" t="s">
        <v>28</v>
      </c>
      <c r="C9" s="254"/>
      <c r="D9" s="254"/>
      <c r="E9" s="254"/>
      <c r="F9" s="255"/>
      <c r="G9" s="141" t="s">
        <v>122</v>
      </c>
      <c r="H9" s="75">
        <f>'5. Szakértői költségek'!D4</f>
        <v>0</v>
      </c>
      <c r="I9" s="166"/>
      <c r="J9" s="162"/>
      <c r="L9" s="17"/>
      <c r="M9" s="17"/>
      <c r="N9" s="17"/>
      <c r="O9" s="17"/>
      <c r="P9" s="17"/>
      <c r="Q9" s="17"/>
      <c r="R9" s="17"/>
      <c r="S9" s="17"/>
      <c r="T9" s="17"/>
    </row>
    <row r="10" spans="1:20" x14ac:dyDescent="0.3">
      <c r="A10" s="162"/>
      <c r="B10" s="253" t="s">
        <v>29</v>
      </c>
      <c r="C10" s="254"/>
      <c r="D10" s="254"/>
      <c r="E10" s="254"/>
      <c r="F10" s="255"/>
      <c r="G10" s="141" t="s">
        <v>122</v>
      </c>
      <c r="H10" s="140">
        <f>'5. Szakértői költségek'!D5</f>
        <v>0</v>
      </c>
      <c r="I10" s="166"/>
      <c r="J10" s="162"/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3">
      <c r="A11" s="162"/>
      <c r="B11" s="253" t="s">
        <v>30</v>
      </c>
      <c r="C11" s="254"/>
      <c r="D11" s="254"/>
      <c r="E11" s="254"/>
      <c r="F11" s="255"/>
      <c r="G11" s="141" t="s">
        <v>122</v>
      </c>
      <c r="H11" s="140">
        <f>'5. Szakértői költségek'!D6</f>
        <v>0</v>
      </c>
      <c r="I11" s="166"/>
      <c r="J11" s="162"/>
    </row>
    <row r="12" spans="1:20" x14ac:dyDescent="0.3">
      <c r="A12" s="162"/>
      <c r="B12" s="253" t="s">
        <v>31</v>
      </c>
      <c r="C12" s="254"/>
      <c r="D12" s="254"/>
      <c r="E12" s="254"/>
      <c r="F12" s="255"/>
      <c r="G12" s="141" t="s">
        <v>122</v>
      </c>
      <c r="H12" s="140">
        <f>'5. Szakértői költségek'!D7</f>
        <v>0</v>
      </c>
      <c r="I12" s="166"/>
      <c r="J12" s="162"/>
    </row>
    <row r="13" spans="1:20" x14ac:dyDescent="0.3">
      <c r="A13" s="162"/>
      <c r="B13" s="253" t="s">
        <v>32</v>
      </c>
      <c r="C13" s="254"/>
      <c r="D13" s="254"/>
      <c r="E13" s="254"/>
      <c r="F13" s="255"/>
      <c r="G13" s="141" t="s">
        <v>122</v>
      </c>
      <c r="H13" s="140">
        <f>'5. Szakértői költségek'!D8</f>
        <v>0</v>
      </c>
      <c r="I13" s="166"/>
      <c r="J13" s="162"/>
    </row>
    <row r="14" spans="1:20" x14ac:dyDescent="0.3">
      <c r="A14" s="162"/>
      <c r="B14" s="253" t="s">
        <v>33</v>
      </c>
      <c r="C14" s="254"/>
      <c r="D14" s="254"/>
      <c r="E14" s="254"/>
      <c r="F14" s="255"/>
      <c r="G14" s="141" t="s">
        <v>122</v>
      </c>
      <c r="H14" s="140">
        <f>'5. Szakértői költségek'!D9</f>
        <v>0</v>
      </c>
      <c r="I14" s="166"/>
      <c r="J14" s="162"/>
    </row>
    <row r="15" spans="1:20" ht="17.25" thickBot="1" x14ac:dyDescent="0.35">
      <c r="A15" s="162"/>
      <c r="B15" s="259" t="s">
        <v>64</v>
      </c>
      <c r="C15" s="260"/>
      <c r="D15" s="260"/>
      <c r="E15" s="260"/>
      <c r="F15" s="260"/>
      <c r="G15" s="138">
        <f>SUM(G5:G14)</f>
        <v>0</v>
      </c>
      <c r="H15" s="139">
        <f>SUM(H5:H14)</f>
        <v>0</v>
      </c>
      <c r="I15" s="139"/>
      <c r="J15" s="163"/>
    </row>
    <row r="16" spans="1:20" ht="37.5" customHeight="1" thickBot="1" x14ac:dyDescent="0.35">
      <c r="A16" s="162"/>
      <c r="B16" s="250" t="str">
        <f>IF(H17&gt;(G17*0.6),"A kivitelezési munkálatok támogatható munkadíja nem lehet több, mint a támogatás szempontjából elismerhető anyagköltség 60%-a!","")</f>
        <v/>
      </c>
      <c r="C16" s="251"/>
      <c r="D16" s="251"/>
      <c r="E16" s="251"/>
      <c r="F16" s="251"/>
      <c r="G16" s="251"/>
      <c r="H16" s="251"/>
      <c r="I16" s="252"/>
      <c r="J16" s="162"/>
    </row>
    <row r="17" spans="1:10" ht="17.25" thickBot="1" x14ac:dyDescent="0.35">
      <c r="A17" s="162"/>
      <c r="B17" s="76"/>
      <c r="C17" s="77"/>
      <c r="D17" s="77"/>
      <c r="E17" s="77"/>
      <c r="F17" s="77"/>
      <c r="G17" s="195">
        <f>G5+G6+G7+G8</f>
        <v>0</v>
      </c>
      <c r="H17" s="195">
        <f>H5+H6+H7+H8</f>
        <v>0</v>
      </c>
      <c r="I17" s="162"/>
      <c r="J17" s="162"/>
    </row>
    <row r="18" spans="1:10" ht="21" x14ac:dyDescent="0.4">
      <c r="A18" s="162"/>
      <c r="B18" s="256" t="s">
        <v>43</v>
      </c>
      <c r="C18" s="257"/>
      <c r="D18" s="257"/>
      <c r="E18" s="257"/>
      <c r="F18" s="257"/>
      <c r="G18" s="257"/>
      <c r="H18" s="258"/>
      <c r="I18" s="162"/>
      <c r="J18" s="162"/>
    </row>
    <row r="19" spans="1:10" x14ac:dyDescent="0.3">
      <c r="A19" s="162"/>
      <c r="B19" s="261" t="s">
        <v>41</v>
      </c>
      <c r="C19" s="262"/>
      <c r="D19" s="262"/>
      <c r="E19" s="262"/>
      <c r="F19" s="262"/>
      <c r="G19" s="79"/>
      <c r="H19" s="80" t="s">
        <v>39</v>
      </c>
      <c r="I19" s="162"/>
      <c r="J19" s="162"/>
    </row>
    <row r="20" spans="1:10" x14ac:dyDescent="0.3">
      <c r="A20" s="162"/>
      <c r="B20" s="261" t="s">
        <v>42</v>
      </c>
      <c r="C20" s="262"/>
      <c r="D20" s="262"/>
      <c r="E20" s="262"/>
      <c r="F20" s="262"/>
      <c r="G20" s="79"/>
      <c r="H20" s="80" t="s">
        <v>39</v>
      </c>
      <c r="I20" s="162"/>
      <c r="J20" s="162"/>
    </row>
    <row r="21" spans="1:10" ht="17.25" thickBot="1" x14ac:dyDescent="0.35">
      <c r="A21" s="162"/>
      <c r="B21" s="263" t="s">
        <v>40</v>
      </c>
      <c r="C21" s="264"/>
      <c r="D21" s="264"/>
      <c r="E21" s="264"/>
      <c r="F21" s="265"/>
      <c r="G21" s="81">
        <f>G19-G20</f>
        <v>0</v>
      </c>
      <c r="H21" s="82" t="s">
        <v>39</v>
      </c>
      <c r="I21" s="162"/>
      <c r="J21" s="162"/>
    </row>
    <row r="22" spans="1:10" ht="17.25" thickBot="1" x14ac:dyDescent="0.35">
      <c r="A22" s="162"/>
      <c r="B22" s="76"/>
      <c r="C22" s="77"/>
      <c r="D22" s="77"/>
      <c r="E22" s="77"/>
      <c r="F22" s="77"/>
      <c r="G22" s="77"/>
      <c r="H22" s="78"/>
      <c r="I22" s="162"/>
      <c r="J22" s="162"/>
    </row>
    <row r="23" spans="1:10" ht="21" x14ac:dyDescent="0.4">
      <c r="A23" s="162"/>
      <c r="B23" s="256" t="s">
        <v>91</v>
      </c>
      <c r="C23" s="257"/>
      <c r="D23" s="257"/>
      <c r="E23" s="257"/>
      <c r="F23" s="257"/>
      <c r="G23" s="257"/>
      <c r="H23" s="258"/>
      <c r="I23" s="162"/>
      <c r="J23" s="162"/>
    </row>
    <row r="24" spans="1:10" x14ac:dyDescent="0.3">
      <c r="A24" s="162"/>
      <c r="B24" s="261" t="s">
        <v>8</v>
      </c>
      <c r="C24" s="262"/>
      <c r="D24" s="262"/>
      <c r="E24" s="262"/>
      <c r="F24" s="262"/>
      <c r="G24" s="262"/>
      <c r="H24" s="83">
        <f>'2. Hőszigetelés'!J10+'1. Nyílászáró csere'!H13+'3. Fűtéskorszerűsítés'!H11+'4. Megújuló energia'!H10+'5. Szakértői költségek'!D12</f>
        <v>0</v>
      </c>
      <c r="I24" s="162"/>
      <c r="J24" s="162"/>
    </row>
    <row r="25" spans="1:10" x14ac:dyDescent="0.3">
      <c r="A25" s="162"/>
      <c r="B25" s="261" t="s">
        <v>55</v>
      </c>
      <c r="C25" s="262"/>
      <c r="D25" s="262"/>
      <c r="E25" s="262"/>
      <c r="F25" s="262"/>
      <c r="G25" s="262"/>
      <c r="H25" s="84">
        <f>'2. Hőszigetelés'!X7+'1. Nyílászáró csere'!V10+'3. Fűtéskorszerűsítés'!X9+'4. Megújuló energia'!X8+'5. Szakértői költségek'!D10</f>
        <v>0</v>
      </c>
      <c r="I25" s="162"/>
      <c r="J25" s="162"/>
    </row>
    <row r="26" spans="1:10" x14ac:dyDescent="0.3">
      <c r="A26" s="162"/>
      <c r="B26" s="261" t="s">
        <v>12</v>
      </c>
      <c r="C26" s="262"/>
      <c r="D26" s="262"/>
      <c r="E26" s="262"/>
      <c r="F26" s="262"/>
      <c r="G26" s="262"/>
      <c r="H26" s="85">
        <f>IF(H25&gt;0,H27/H25,0)</f>
        <v>0</v>
      </c>
      <c r="I26" s="162"/>
      <c r="J26" s="162"/>
    </row>
    <row r="27" spans="1:10" ht="18" x14ac:dyDescent="0.35">
      <c r="A27" s="162"/>
      <c r="B27" s="269" t="s">
        <v>13</v>
      </c>
      <c r="C27" s="270"/>
      <c r="D27" s="270"/>
      <c r="E27" s="270"/>
      <c r="F27" s="270"/>
      <c r="G27" s="270"/>
      <c r="H27" s="86">
        <f>IF(L8&gt;0,MIN(H41,J50),0)</f>
        <v>0</v>
      </c>
      <c r="I27" s="162"/>
      <c r="J27" s="162"/>
    </row>
    <row r="28" spans="1:10" ht="18.75" thickBot="1" x14ac:dyDescent="0.4">
      <c r="A28" s="162"/>
      <c r="B28" s="87" t="s">
        <v>14</v>
      </c>
      <c r="C28" s="88"/>
      <c r="D28" s="89"/>
      <c r="E28" s="89"/>
      <c r="F28" s="89"/>
      <c r="G28" s="90"/>
      <c r="H28" s="91">
        <f>H24-H27</f>
        <v>0</v>
      </c>
      <c r="I28" s="162"/>
      <c r="J28" s="162"/>
    </row>
    <row r="29" spans="1:10" x14ac:dyDescent="0.3">
      <c r="A29" s="162"/>
      <c r="B29" s="164"/>
      <c r="C29" s="164"/>
      <c r="D29" s="164"/>
      <c r="E29" s="164"/>
      <c r="F29" s="164"/>
      <c r="G29" s="164"/>
      <c r="H29" s="164"/>
      <c r="I29" s="162"/>
      <c r="J29" s="162"/>
    </row>
    <row r="30" spans="1:10" x14ac:dyDescent="0.3">
      <c r="A30" s="162"/>
      <c r="B30" s="164"/>
      <c r="C30" s="164"/>
      <c r="D30" s="164"/>
      <c r="E30" s="164"/>
      <c r="F30" s="164"/>
      <c r="G30" s="164"/>
      <c r="H30" s="164"/>
      <c r="I30" s="162"/>
      <c r="J30" s="162"/>
    </row>
    <row r="31" spans="1:10" x14ac:dyDescent="0.3">
      <c r="A31" s="162"/>
      <c r="B31" s="272"/>
      <c r="C31" s="272"/>
      <c r="D31" s="273" t="s">
        <v>118</v>
      </c>
      <c r="E31" s="273"/>
      <c r="F31" s="167"/>
      <c r="G31" s="167"/>
      <c r="H31" s="167"/>
      <c r="I31" s="168"/>
      <c r="J31" s="162"/>
    </row>
    <row r="32" spans="1:10" x14ac:dyDescent="0.3">
      <c r="A32" s="162"/>
      <c r="B32" s="164"/>
      <c r="C32" s="164"/>
      <c r="D32" s="164"/>
      <c r="E32" s="164"/>
      <c r="F32" s="164"/>
      <c r="G32" s="164"/>
      <c r="H32" s="169"/>
      <c r="I32" s="169"/>
      <c r="J32" s="162"/>
    </row>
    <row r="33" spans="1:10" x14ac:dyDescent="0.3">
      <c r="A33" s="162"/>
      <c r="B33" s="164"/>
      <c r="C33" s="164"/>
      <c r="D33" s="164"/>
      <c r="E33" s="164"/>
      <c r="F33" s="164"/>
      <c r="G33" s="164"/>
      <c r="H33" s="271" t="s">
        <v>117</v>
      </c>
      <c r="I33" s="271"/>
      <c r="J33" s="162"/>
    </row>
    <row r="34" spans="1:10" x14ac:dyDescent="0.3">
      <c r="A34" s="162"/>
      <c r="B34" s="164"/>
      <c r="C34" s="164"/>
      <c r="D34" s="164"/>
      <c r="E34" s="164"/>
      <c r="F34" s="164"/>
      <c r="G34" s="164"/>
      <c r="H34" s="164"/>
      <c r="I34" s="162"/>
      <c r="J34" s="162"/>
    </row>
    <row r="38" spans="1:10" hidden="1" x14ac:dyDescent="0.3"/>
    <row r="39" spans="1:10" hidden="1" x14ac:dyDescent="0.3">
      <c r="F39" s="92" t="s">
        <v>54</v>
      </c>
      <c r="G39" s="92">
        <v>900</v>
      </c>
      <c r="H39" s="93">
        <f>G21*G39</f>
        <v>0</v>
      </c>
    </row>
    <row r="40" spans="1:10" hidden="1" x14ac:dyDescent="0.3">
      <c r="G40" s="92">
        <f>G51</f>
        <v>0.4</v>
      </c>
      <c r="H40" s="94">
        <f>H25*G40</f>
        <v>0</v>
      </c>
    </row>
    <row r="41" spans="1:10" hidden="1" x14ac:dyDescent="0.3">
      <c r="H41" s="94">
        <f>IF(H39&gt;H40,H40,H39)</f>
        <v>0</v>
      </c>
    </row>
    <row r="42" spans="1:10" hidden="1" x14ac:dyDescent="0.3"/>
    <row r="43" spans="1:10" hidden="1" x14ac:dyDescent="0.3">
      <c r="B43" s="95">
        <f>'2. Hőszigetelés'!B22+'1. Nyílászáró csere'!B22+'3. Fűtéskorszerűsítés'!B22+'4. Megújuló energia'!B22</f>
        <v>0</v>
      </c>
    </row>
    <row r="44" spans="1:10" hidden="1" x14ac:dyDescent="0.3">
      <c r="B44" s="247" t="s">
        <v>15</v>
      </c>
      <c r="C44" s="247"/>
      <c r="D44" s="247"/>
      <c r="E44" s="133">
        <v>0.4</v>
      </c>
      <c r="F44" s="134" t="s">
        <v>114</v>
      </c>
      <c r="G44" s="135">
        <f>IF('Ajánlati összesítő'!B43&lt;3,40,0)</f>
        <v>40</v>
      </c>
      <c r="H44" s="136">
        <v>1250000</v>
      </c>
      <c r="J44" s="59">
        <f>IF($G$40=E44,H44,0)</f>
        <v>1250000</v>
      </c>
    </row>
    <row r="45" spans="1:10" hidden="1" x14ac:dyDescent="0.3">
      <c r="B45" s="247" t="s">
        <v>15</v>
      </c>
      <c r="C45" s="247"/>
      <c r="D45" s="247"/>
      <c r="E45" s="133">
        <v>0.4</v>
      </c>
      <c r="F45" s="134" t="s">
        <v>113</v>
      </c>
      <c r="G45" s="135">
        <f>IF('Ajánlati összesítő'!B43=10,40,0)</f>
        <v>0</v>
      </c>
      <c r="H45" s="136">
        <v>1250000</v>
      </c>
      <c r="J45" s="59"/>
    </row>
    <row r="46" spans="1:10" hidden="1" x14ac:dyDescent="0.3">
      <c r="B46" s="246" t="s">
        <v>16</v>
      </c>
      <c r="C46" s="246"/>
      <c r="D46" s="246"/>
      <c r="E46" s="133">
        <v>0.45</v>
      </c>
      <c r="F46" s="135">
        <v>12</v>
      </c>
      <c r="G46" s="135">
        <f>IF('Ajánlati összesítő'!B43=12,45,0)</f>
        <v>0</v>
      </c>
      <c r="H46" s="136">
        <v>1500000</v>
      </c>
      <c r="J46" s="59">
        <f>IF($G$40=E46,H46,0)</f>
        <v>0</v>
      </c>
    </row>
    <row r="47" spans="1:10" hidden="1" x14ac:dyDescent="0.3">
      <c r="B47" s="266" t="s">
        <v>115</v>
      </c>
      <c r="C47" s="267"/>
      <c r="D47" s="268"/>
      <c r="E47" s="133">
        <v>0.45</v>
      </c>
      <c r="F47" s="134" t="s">
        <v>112</v>
      </c>
      <c r="G47" s="135">
        <f>IF(AND('Ajánlati összesítő'!B43&lt;6,'Ajánlati összesítő'!B43&gt;2),45,0)</f>
        <v>0</v>
      </c>
      <c r="H47" s="136">
        <v>1500000</v>
      </c>
      <c r="J47" s="59"/>
    </row>
    <row r="48" spans="1:10" hidden="1" x14ac:dyDescent="0.3">
      <c r="B48" s="247" t="s">
        <v>17</v>
      </c>
      <c r="C48" s="247"/>
      <c r="D48" s="247"/>
      <c r="E48" s="133">
        <v>0.5</v>
      </c>
      <c r="F48" s="135">
        <v>11</v>
      </c>
      <c r="G48" s="135">
        <f>IF('Ajánlati összesítő'!B43=11,50,0)</f>
        <v>0</v>
      </c>
      <c r="H48" s="136">
        <v>2000000</v>
      </c>
      <c r="J48" s="59">
        <f>IF($G$40=E48,H48,0)</f>
        <v>0</v>
      </c>
    </row>
    <row r="49" spans="2:10" hidden="1" x14ac:dyDescent="0.3">
      <c r="B49" s="247" t="s">
        <v>18</v>
      </c>
      <c r="C49" s="247"/>
      <c r="D49" s="247"/>
      <c r="E49" s="133">
        <v>0.55000000000000004</v>
      </c>
      <c r="F49" s="135">
        <v>13</v>
      </c>
      <c r="G49" s="135">
        <f>IF('Ajánlati összesítő'!B43&gt;=13,55,0)</f>
        <v>0</v>
      </c>
      <c r="H49" s="136">
        <v>2500000</v>
      </c>
      <c r="J49" s="59">
        <f>IF($G$40=E49,H49,0)</f>
        <v>0</v>
      </c>
    </row>
    <row r="50" spans="2:10" hidden="1" x14ac:dyDescent="0.3">
      <c r="G50" s="92">
        <f>SUM(G44:G49)</f>
        <v>40</v>
      </c>
      <c r="J50" s="59">
        <f>SUM(J44:J49)</f>
        <v>1250000</v>
      </c>
    </row>
    <row r="51" spans="2:10" hidden="1" x14ac:dyDescent="0.3">
      <c r="G51" s="92">
        <f>G50/100</f>
        <v>0.4</v>
      </c>
    </row>
    <row r="52" spans="2:10" hidden="1" x14ac:dyDescent="0.3">
      <c r="B52" s="92" t="s">
        <v>19</v>
      </c>
      <c r="E52" s="92">
        <v>1</v>
      </c>
    </row>
    <row r="53" spans="2:10" hidden="1" x14ac:dyDescent="0.3">
      <c r="B53" s="92" t="s">
        <v>20</v>
      </c>
      <c r="E53" s="92">
        <v>2</v>
      </c>
    </row>
    <row r="54" spans="2:10" hidden="1" x14ac:dyDescent="0.3">
      <c r="B54" s="92" t="s">
        <v>21</v>
      </c>
      <c r="E54" s="92">
        <v>2</v>
      </c>
    </row>
    <row r="55" spans="2:10" hidden="1" x14ac:dyDescent="0.3">
      <c r="B55" s="92" t="s">
        <v>22</v>
      </c>
      <c r="E55" s="92">
        <v>10</v>
      </c>
    </row>
    <row r="56" spans="2:10" hidden="1" x14ac:dyDescent="0.3"/>
    <row r="57" spans="2:10" hidden="1" x14ac:dyDescent="0.3"/>
  </sheetData>
  <sheetProtection password="D10E" sheet="1" objects="1" scenarios="1" autoFilter="0"/>
  <protectedRanges>
    <protectedRange sqref="G19:G20" name="Tartomány3"/>
    <protectedRange sqref="F2" name="Tartomány2"/>
    <protectedRange sqref="F1" name="Tartomány1"/>
  </protectedRanges>
  <dataConsolidate/>
  <customSheetViews>
    <customSheetView guid="{A051142F-0222-4042-8339-EC7EFBEE5946}" showPageBreaks="1" showGridLines="0" printArea="1" view="pageBreakPreview">
      <selection activeCell="G46" sqref="G46"/>
      <pageMargins left="0.7" right="0.7" top="0.75" bottom="0.75" header="0.3" footer="0.3"/>
      <pageSetup paperSize="9" scale="84" orientation="portrait" r:id="rId1"/>
    </customSheetView>
    <customSheetView guid="{2B638368-E9E4-49D5-8823-F02C3B7B2BE3}" showPageBreaks="1" fitToPage="1" printArea="1" view="pageBreakPreview">
      <selection activeCell="I13" sqref="I13"/>
      <pageMargins left="0.70866141732283472" right="0.70866141732283472" top="0.74803149606299213" bottom="0.74803149606299213" header="0.31496062992125984" footer="0.31496062992125984"/>
      <pageSetup paperSize="9" scale="82" orientation="landscape" cellComments="asDisplayed" r:id="rId2"/>
    </customSheetView>
    <customSheetView guid="{AF57EB16-D68D-422A-9A10-17272F20BCEE}" showPageBreaks="1" showGridLines="0" printArea="1" view="pageBreakPreview">
      <selection activeCell="G46" sqref="G46"/>
      <pageMargins left="0.7" right="0.7" top="0.75" bottom="0.75" header="0.3" footer="0.3"/>
      <pageSetup paperSize="9" scale="84" orientation="portrait" r:id="rId3"/>
    </customSheetView>
  </customSheetViews>
  <mergeCells count="37">
    <mergeCell ref="B4:F4"/>
    <mergeCell ref="B6:F6"/>
    <mergeCell ref="B2:E2"/>
    <mergeCell ref="L6:P6"/>
    <mergeCell ref="B5:F5"/>
    <mergeCell ref="B3:I3"/>
    <mergeCell ref="B49:D49"/>
    <mergeCell ref="B19:F19"/>
    <mergeCell ref="B20:F20"/>
    <mergeCell ref="B21:F21"/>
    <mergeCell ref="B47:D47"/>
    <mergeCell ref="B45:D45"/>
    <mergeCell ref="B44:D44"/>
    <mergeCell ref="B25:G25"/>
    <mergeCell ref="B23:H23"/>
    <mergeCell ref="B24:G24"/>
    <mergeCell ref="B26:G26"/>
    <mergeCell ref="B27:G27"/>
    <mergeCell ref="H33:I33"/>
    <mergeCell ref="B31:C31"/>
    <mergeCell ref="D31:E31"/>
    <mergeCell ref="B1:E1"/>
    <mergeCell ref="B7:F7"/>
    <mergeCell ref="F1:I1"/>
    <mergeCell ref="B46:D46"/>
    <mergeCell ref="B48:D48"/>
    <mergeCell ref="F2:I2"/>
    <mergeCell ref="B16:I16"/>
    <mergeCell ref="B9:F9"/>
    <mergeCell ref="B10:F10"/>
    <mergeCell ref="B13:F13"/>
    <mergeCell ref="B14:F14"/>
    <mergeCell ref="B12:F12"/>
    <mergeCell ref="B11:F11"/>
    <mergeCell ref="B18:H18"/>
    <mergeCell ref="B8:F8"/>
    <mergeCell ref="B15:F15"/>
  </mergeCells>
  <pageMargins left="0.7" right="0.7" top="0.75" bottom="0.75" header="0.3" footer="0.3"/>
  <pageSetup paperSize="9" scale="44" orientation="portrait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/>
  <dimension ref="A1:V24"/>
  <sheetViews>
    <sheetView showGridLines="0" view="pageBreakPreview" zoomScale="70" zoomScaleNormal="100" zoomScaleSheetLayoutView="70" workbookViewId="0">
      <selection activeCell="C5" sqref="C5"/>
    </sheetView>
  </sheetViews>
  <sheetFormatPr defaultRowHeight="15" x14ac:dyDescent="0.25"/>
  <cols>
    <col min="1" max="1" width="1.5703125" customWidth="1"/>
    <col min="2" max="2" width="23.140625" customWidth="1"/>
    <col min="3" max="3" width="14.5703125" customWidth="1"/>
    <col min="5" max="5" width="13.140625" customWidth="1"/>
    <col min="6" max="6" width="13.42578125" customWidth="1"/>
    <col min="7" max="12" width="16" customWidth="1"/>
    <col min="13" max="13" width="1.85546875" customWidth="1"/>
    <col min="14" max="14" width="6.85546875" customWidth="1"/>
    <col min="15" max="15" width="1.140625" style="47" customWidth="1"/>
    <col min="16" max="16" width="4.28515625" style="47" customWidth="1"/>
    <col min="17" max="17" width="12.5703125" style="48" hidden="1" customWidth="1"/>
    <col min="18" max="18" width="13.5703125" style="48" hidden="1" customWidth="1"/>
    <col min="19" max="19" width="12.5703125" style="48" hidden="1" customWidth="1"/>
    <col min="20" max="21" width="13.5703125" style="48" hidden="1" customWidth="1"/>
    <col min="22" max="22" width="13.7109375" style="48" hidden="1" customWidth="1"/>
  </cols>
  <sheetData>
    <row r="1" spans="1:22" ht="37.5" customHeight="1" thickBot="1" x14ac:dyDescent="0.6">
      <c r="A1" s="162"/>
      <c r="B1" s="282" t="s">
        <v>123</v>
      </c>
      <c r="C1" s="283"/>
      <c r="D1" s="283"/>
      <c r="E1" s="283"/>
      <c r="F1" s="284"/>
      <c r="G1" s="284"/>
      <c r="H1" s="285"/>
      <c r="I1" s="285"/>
      <c r="J1" s="285"/>
      <c r="K1" s="285"/>
      <c r="L1" s="286"/>
      <c r="M1" s="162"/>
    </row>
    <row r="2" spans="1:22" ht="53.25" customHeight="1" thickBot="1" x14ac:dyDescent="0.5">
      <c r="A2" s="162"/>
      <c r="B2" s="290" t="s">
        <v>58</v>
      </c>
      <c r="C2" s="291"/>
      <c r="D2" s="291"/>
      <c r="E2" s="291"/>
      <c r="F2" s="291"/>
      <c r="G2" s="291"/>
      <c r="H2" s="292"/>
      <c r="I2" s="292"/>
      <c r="J2" s="292"/>
      <c r="K2" s="292"/>
      <c r="L2" s="293"/>
      <c r="M2" s="170"/>
      <c r="N2" s="10"/>
      <c r="O2" s="29"/>
    </row>
    <row r="3" spans="1:22" ht="18" customHeight="1" x14ac:dyDescent="0.25">
      <c r="A3" s="162"/>
      <c r="B3" s="294" t="s">
        <v>0</v>
      </c>
      <c r="C3" s="296" t="s">
        <v>1</v>
      </c>
      <c r="D3" s="296" t="s">
        <v>2</v>
      </c>
      <c r="E3" s="298" t="s">
        <v>35</v>
      </c>
      <c r="F3" s="299"/>
      <c r="G3" s="298" t="s">
        <v>9</v>
      </c>
      <c r="H3" s="312"/>
      <c r="I3" s="313" t="s">
        <v>135</v>
      </c>
      <c r="J3" s="314"/>
      <c r="K3" s="314" t="s">
        <v>136</v>
      </c>
      <c r="L3" s="312"/>
      <c r="M3" s="171"/>
      <c r="N3" s="21"/>
      <c r="O3" s="32"/>
      <c r="Q3" s="287" t="s">
        <v>36</v>
      </c>
      <c r="R3" s="287"/>
      <c r="S3" s="287" t="s">
        <v>37</v>
      </c>
      <c r="T3" s="287"/>
      <c r="U3" s="48" t="s">
        <v>44</v>
      </c>
      <c r="V3" s="48" t="s">
        <v>56</v>
      </c>
    </row>
    <row r="4" spans="1:22" ht="30" x14ac:dyDescent="0.25">
      <c r="A4" s="162"/>
      <c r="B4" s="295"/>
      <c r="C4" s="297"/>
      <c r="D4" s="297"/>
      <c r="E4" s="61" t="s">
        <v>4</v>
      </c>
      <c r="F4" s="61" t="s">
        <v>5</v>
      </c>
      <c r="G4" s="61" t="s">
        <v>4</v>
      </c>
      <c r="H4" s="62" t="s">
        <v>5</v>
      </c>
      <c r="I4" s="197" t="s">
        <v>137</v>
      </c>
      <c r="J4" s="61" t="s">
        <v>138</v>
      </c>
      <c r="K4" s="61" t="s">
        <v>137</v>
      </c>
      <c r="L4" s="62" t="s">
        <v>138</v>
      </c>
      <c r="M4" s="172"/>
      <c r="N4" s="8"/>
      <c r="O4" s="33"/>
      <c r="Q4" s="49" t="s">
        <v>6</v>
      </c>
      <c r="R4" s="49" t="s">
        <v>7</v>
      </c>
      <c r="S4" s="49" t="s">
        <v>6</v>
      </c>
      <c r="T4" s="49" t="s">
        <v>7</v>
      </c>
    </row>
    <row r="5" spans="1:22" ht="16.5" x14ac:dyDescent="0.3">
      <c r="A5" s="162"/>
      <c r="B5" s="63" t="s">
        <v>106</v>
      </c>
      <c r="C5" s="64"/>
      <c r="D5" s="65" t="s">
        <v>3</v>
      </c>
      <c r="E5" s="66"/>
      <c r="F5" s="67"/>
      <c r="G5" s="66"/>
      <c r="H5" s="68"/>
      <c r="I5" s="300">
        <f>C5*E5+C6*E6+C7*E7</f>
        <v>0</v>
      </c>
      <c r="J5" s="303">
        <f>C5*G5+C6*G6+C7*G7</f>
        <v>0</v>
      </c>
      <c r="K5" s="303">
        <f>C5*F5+C6*F6+C7*F7</f>
        <v>0</v>
      </c>
      <c r="L5" s="306">
        <f>C5*H5+C6*H6+C7*H7</f>
        <v>0</v>
      </c>
      <c r="M5" s="173"/>
      <c r="N5" s="11"/>
      <c r="O5" s="35"/>
      <c r="Q5" s="36">
        <f>E5*C5</f>
        <v>0</v>
      </c>
      <c r="R5" s="36">
        <f>C5*F5</f>
        <v>0</v>
      </c>
      <c r="S5" s="50">
        <f>G5*C5</f>
        <v>0</v>
      </c>
      <c r="T5" s="50">
        <f>H5*C5</f>
        <v>0</v>
      </c>
      <c r="U5" s="34" t="s">
        <v>44</v>
      </c>
      <c r="V5" s="34" t="s">
        <v>56</v>
      </c>
    </row>
    <row r="6" spans="1:22" ht="16.5" x14ac:dyDescent="0.3">
      <c r="A6" s="162"/>
      <c r="B6" s="63" t="s">
        <v>107</v>
      </c>
      <c r="C6" s="64"/>
      <c r="D6" s="65" t="s">
        <v>3</v>
      </c>
      <c r="E6" s="66"/>
      <c r="F6" s="67"/>
      <c r="G6" s="66"/>
      <c r="H6" s="68"/>
      <c r="I6" s="301"/>
      <c r="J6" s="304"/>
      <c r="K6" s="304"/>
      <c r="L6" s="307"/>
      <c r="M6" s="173"/>
      <c r="N6" s="11"/>
      <c r="O6" s="35"/>
      <c r="Q6" s="36">
        <f>E6*C6</f>
        <v>0</v>
      </c>
      <c r="R6" s="36">
        <f>C6*F6</f>
        <v>0</v>
      </c>
      <c r="S6" s="50">
        <f>G6*C6</f>
        <v>0</v>
      </c>
      <c r="T6" s="50">
        <f>H6*C6</f>
        <v>0</v>
      </c>
      <c r="V6" s="51"/>
    </row>
    <row r="7" spans="1:22" ht="16.5" x14ac:dyDescent="0.3">
      <c r="A7" s="162"/>
      <c r="B7" s="63" t="s">
        <v>51</v>
      </c>
      <c r="C7" s="64"/>
      <c r="D7" s="65" t="s">
        <v>3</v>
      </c>
      <c r="E7" s="66"/>
      <c r="F7" s="67"/>
      <c r="G7" s="66"/>
      <c r="H7" s="68"/>
      <c r="I7" s="302"/>
      <c r="J7" s="305"/>
      <c r="K7" s="305"/>
      <c r="L7" s="308"/>
      <c r="M7" s="173"/>
      <c r="N7" s="11"/>
      <c r="O7" s="35"/>
      <c r="Q7" s="36">
        <f>E7*C7</f>
        <v>0</v>
      </c>
      <c r="R7" s="36">
        <f>C7*F7</f>
        <v>0</v>
      </c>
      <c r="S7" s="50">
        <f>G7*C7</f>
        <v>0</v>
      </c>
      <c r="T7" s="50">
        <f>H7*C7</f>
        <v>0</v>
      </c>
    </row>
    <row r="8" spans="1:22" ht="16.5" x14ac:dyDescent="0.3">
      <c r="A8" s="162"/>
      <c r="B8" s="63" t="s">
        <v>52</v>
      </c>
      <c r="C8" s="64">
        <v>2</v>
      </c>
      <c r="D8" s="65" t="s">
        <v>10</v>
      </c>
      <c r="E8" s="66">
        <v>200</v>
      </c>
      <c r="F8" s="67"/>
      <c r="G8" s="66"/>
      <c r="H8" s="68"/>
      <c r="I8" s="198">
        <f t="shared" ref="I8:I9" si="0">C8*E8</f>
        <v>400</v>
      </c>
      <c r="J8" s="69">
        <f t="shared" ref="J8:J9" si="1">C8*G8</f>
        <v>0</v>
      </c>
      <c r="K8" s="69">
        <f t="shared" ref="K8:K9" si="2">C8*F8</f>
        <v>0</v>
      </c>
      <c r="L8" s="70">
        <f t="shared" ref="L8:L9" si="3">C8*H8</f>
        <v>0</v>
      </c>
      <c r="M8" s="173"/>
      <c r="N8" s="11"/>
      <c r="O8" s="35"/>
      <c r="P8" s="54"/>
      <c r="Q8" s="36">
        <f>E8*C8</f>
        <v>400</v>
      </c>
      <c r="R8" s="36">
        <f>C8*F8</f>
        <v>0</v>
      </c>
      <c r="S8" s="50">
        <f>G8*C8</f>
        <v>0</v>
      </c>
      <c r="T8" s="50">
        <f>H8*C8</f>
        <v>0</v>
      </c>
    </row>
    <row r="9" spans="1:22" ht="16.5" x14ac:dyDescent="0.3">
      <c r="A9" s="162"/>
      <c r="B9" s="63" t="s">
        <v>53</v>
      </c>
      <c r="C9" s="64"/>
      <c r="D9" s="65" t="s">
        <v>10</v>
      </c>
      <c r="E9" s="66"/>
      <c r="F9" s="67"/>
      <c r="G9" s="66"/>
      <c r="H9" s="68"/>
      <c r="I9" s="198">
        <f t="shared" si="0"/>
        <v>0</v>
      </c>
      <c r="J9" s="69">
        <f t="shared" si="1"/>
        <v>0</v>
      </c>
      <c r="K9" s="69">
        <f t="shared" si="2"/>
        <v>0</v>
      </c>
      <c r="L9" s="70">
        <f t="shared" si="3"/>
        <v>0</v>
      </c>
      <c r="M9" s="173"/>
      <c r="N9" s="11"/>
      <c r="O9" s="35"/>
      <c r="P9" s="54"/>
      <c r="Q9" s="36">
        <f>E9*C9</f>
        <v>0</v>
      </c>
      <c r="R9" s="36">
        <f>C9*F9</f>
        <v>0</v>
      </c>
      <c r="S9" s="50">
        <f>G9*C9</f>
        <v>0</v>
      </c>
      <c r="T9" s="50">
        <f>H9*C9</f>
        <v>0</v>
      </c>
    </row>
    <row r="10" spans="1:22" ht="18" x14ac:dyDescent="0.35">
      <c r="A10" s="162"/>
      <c r="B10" s="288" t="s">
        <v>101</v>
      </c>
      <c r="C10" s="289"/>
      <c r="D10" s="289"/>
      <c r="E10" s="69">
        <f>Q10</f>
        <v>400</v>
      </c>
      <c r="F10" s="69">
        <f>R10</f>
        <v>0</v>
      </c>
      <c r="G10" s="69">
        <f>S10</f>
        <v>0</v>
      </c>
      <c r="H10" s="70">
        <f>T10</f>
        <v>0</v>
      </c>
      <c r="I10" s="315" t="s">
        <v>139</v>
      </c>
      <c r="J10" s="316"/>
      <c r="K10" s="316"/>
      <c r="L10" s="317"/>
      <c r="M10" s="174"/>
      <c r="N10" s="23"/>
      <c r="O10" s="35"/>
      <c r="P10" s="54"/>
      <c r="Q10" s="55">
        <f>SUM(Q5:Q9)</f>
        <v>400</v>
      </c>
      <c r="R10" s="55">
        <f>SUM(R5:R9)</f>
        <v>0</v>
      </c>
      <c r="S10" s="55">
        <f>SUM(S5:S9)</f>
        <v>0</v>
      </c>
      <c r="T10" s="38">
        <f>SUM(T5:T9)</f>
        <v>0</v>
      </c>
      <c r="U10" s="52">
        <f>SUM(Q10:R10)</f>
        <v>400</v>
      </c>
      <c r="V10" s="52">
        <f>S10+T10</f>
        <v>0</v>
      </c>
    </row>
    <row r="11" spans="1:22" ht="18" x14ac:dyDescent="0.35">
      <c r="A11" s="162"/>
      <c r="B11" s="288" t="s">
        <v>102</v>
      </c>
      <c r="C11" s="289"/>
      <c r="D11" s="289"/>
      <c r="E11" s="66"/>
      <c r="F11" s="66"/>
      <c r="G11" s="66"/>
      <c r="H11" s="68"/>
      <c r="I11" s="318"/>
      <c r="J11" s="319"/>
      <c r="K11" s="319"/>
      <c r="L11" s="320"/>
      <c r="M11" s="173"/>
      <c r="N11" s="11"/>
      <c r="O11" s="35"/>
      <c r="Q11" s="53"/>
      <c r="R11" s="53"/>
      <c r="S11" s="53"/>
      <c r="T11" s="53"/>
    </row>
    <row r="12" spans="1:22" ht="16.5" x14ac:dyDescent="0.3">
      <c r="A12" s="162"/>
      <c r="B12" s="309" t="e">
        <f>IF(L22&gt;L23,"Elszámolható Anyag+Díj költség: max. nettó 60.000,-Ft/m2","")</f>
        <v>#DIV/0!</v>
      </c>
      <c r="C12" s="310"/>
      <c r="D12" s="310"/>
      <c r="E12" s="310"/>
      <c r="F12" s="310"/>
      <c r="G12" s="310"/>
      <c r="H12" s="311"/>
      <c r="I12" s="318"/>
      <c r="J12" s="319"/>
      <c r="K12" s="319"/>
      <c r="L12" s="320"/>
      <c r="M12" s="175"/>
      <c r="N12" s="12"/>
      <c r="O12" s="40"/>
      <c r="S12" s="51"/>
    </row>
    <row r="13" spans="1:22" ht="16.5" x14ac:dyDescent="0.3">
      <c r="A13" s="162"/>
      <c r="B13" s="261" t="s">
        <v>38</v>
      </c>
      <c r="C13" s="262"/>
      <c r="D13" s="262"/>
      <c r="E13" s="262"/>
      <c r="F13" s="262"/>
      <c r="G13" s="262"/>
      <c r="H13" s="71">
        <f>G10+H10+G11+H11</f>
        <v>0</v>
      </c>
      <c r="I13" s="318"/>
      <c r="J13" s="319"/>
      <c r="K13" s="319"/>
      <c r="L13" s="320"/>
      <c r="M13" s="176"/>
      <c r="N13" s="13"/>
      <c r="O13" s="43"/>
    </row>
    <row r="14" spans="1:22" ht="17.25" thickBot="1" x14ac:dyDescent="0.35">
      <c r="A14" s="162"/>
      <c r="B14" s="324" t="s">
        <v>8</v>
      </c>
      <c r="C14" s="325"/>
      <c r="D14" s="325"/>
      <c r="E14" s="325"/>
      <c r="F14" s="325"/>
      <c r="G14" s="325"/>
      <c r="H14" s="72">
        <f>'2. Hőszigetelés'!J11</f>
        <v>0</v>
      </c>
      <c r="I14" s="321"/>
      <c r="J14" s="322"/>
      <c r="K14" s="322"/>
      <c r="L14" s="323"/>
      <c r="M14" s="177"/>
      <c r="N14" s="14"/>
      <c r="O14" s="46"/>
    </row>
    <row r="15" spans="1:22" x14ac:dyDescent="0.25">
      <c r="A15" s="162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78"/>
      <c r="N15" s="7"/>
      <c r="O15" s="31"/>
    </row>
    <row r="16" spans="1:22" x14ac:dyDescent="0.25">
      <c r="A16" s="162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78"/>
      <c r="N16" s="7"/>
      <c r="O16" s="31"/>
    </row>
    <row r="17" spans="1:15" ht="16.5" x14ac:dyDescent="0.3">
      <c r="A17" s="162"/>
      <c r="B17" s="179"/>
      <c r="C17" s="180" t="s">
        <v>118</v>
      </c>
      <c r="D17" s="168"/>
      <c r="E17" s="180"/>
      <c r="F17" s="168"/>
      <c r="G17" s="201"/>
      <c r="H17" s="201"/>
      <c r="I17" s="201"/>
      <c r="J17" s="201"/>
      <c r="K17" s="201"/>
      <c r="L17" s="201"/>
      <c r="M17" s="178"/>
      <c r="N17" s="7"/>
      <c r="O17" s="31"/>
    </row>
    <row r="18" spans="1:15" ht="16.5" x14ac:dyDescent="0.3">
      <c r="A18" s="162"/>
      <c r="B18" s="162"/>
      <c r="C18" s="162"/>
      <c r="D18" s="162"/>
      <c r="E18" s="162"/>
      <c r="F18" s="162"/>
      <c r="G18" s="271" t="s">
        <v>119</v>
      </c>
      <c r="H18" s="271"/>
      <c r="I18" s="200"/>
      <c r="J18" s="200"/>
      <c r="K18" s="200"/>
      <c r="L18" s="200"/>
      <c r="M18" s="178"/>
      <c r="N18" s="7"/>
      <c r="O18" s="31"/>
    </row>
    <row r="19" spans="1:15" x14ac:dyDescent="0.25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78"/>
      <c r="N19" s="7"/>
      <c r="O19" s="31"/>
    </row>
    <row r="20" spans="1:15" x14ac:dyDescent="0.25">
      <c r="A20" s="162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78"/>
      <c r="N20" s="7"/>
      <c r="O20" s="31"/>
    </row>
    <row r="21" spans="1:15" x14ac:dyDescent="0.25">
      <c r="M21" s="7"/>
      <c r="N21" s="7"/>
      <c r="O21" s="31"/>
    </row>
    <row r="22" spans="1:15" hidden="1" x14ac:dyDescent="0.25">
      <c r="B22" s="1">
        <f>IF(H13&gt;0,2,0)</f>
        <v>0</v>
      </c>
      <c r="G22" t="s">
        <v>26</v>
      </c>
      <c r="L22" s="2" t="e">
        <f>IF(U10&gt;0,U10/(C5+C6+C7),1)</f>
        <v>#DIV/0!</v>
      </c>
      <c r="M22" s="7"/>
      <c r="N22" s="7"/>
      <c r="O22" s="31"/>
    </row>
    <row r="23" spans="1:15" hidden="1" x14ac:dyDescent="0.25">
      <c r="G23" t="s">
        <v>45</v>
      </c>
      <c r="L23">
        <v>60000</v>
      </c>
      <c r="M23" s="7"/>
      <c r="N23" s="7"/>
      <c r="O23" s="31"/>
    </row>
    <row r="24" spans="1:15" x14ac:dyDescent="0.25">
      <c r="M24" s="7"/>
      <c r="N24" s="7"/>
      <c r="O24" s="31"/>
    </row>
  </sheetData>
  <sheetProtection password="D10E" sheet="1" objects="1" scenarios="1"/>
  <protectedRanges>
    <protectedRange sqref="F1" name="Tartomány2"/>
  </protectedRanges>
  <customSheetViews>
    <customSheetView guid="{A051142F-0222-4042-8339-EC7EFBEE5946}" showPageBreaks="1" printArea="1">
      <selection activeCell="K1" sqref="K1:K1048576"/>
      <pageMargins left="0.7" right="0.7" top="0.75" bottom="0.75" header="0.3" footer="0.3"/>
      <pageSetup paperSize="9" scale="56" orientation="portrait" r:id="rId1"/>
    </customSheetView>
    <customSheetView guid="{240B3038-BDFC-40B0-B7FD-EF44C78E5652}" scale="110" showPageBreaks="1" view="pageBreakPreview">
      <selection activeCell="G15" sqref="G15"/>
    </customSheetView>
    <customSheetView guid="{634F0D29-471E-4EE6-B038-D2E63936848A}" scale="110" showPageBreaks="1" view="pageBreakPreview">
      <selection activeCell="G15" sqref="G15"/>
      <pageMargins left="0.7" right="0.7" top="0.75" bottom="0.75" header="0.3" footer="0.3"/>
      <pageSetup paperSize="9" scale="88" orientation="portrait" r:id="rId2"/>
    </customSheetView>
    <customSheetView guid="{2B638368-E9E4-49D5-8823-F02C3B7B2BE3}" scale="110" showPageBreaks="1" fitToPage="1" printArea="1" view="pageBreakPreview">
      <selection activeCell="B39" sqref="B39:I39"/>
      <pageMargins left="0.25" right="0.25" top="0.75" bottom="0.75" header="0.3" footer="0.3"/>
      <pageSetup paperSize="9" scale="92" orientation="landscape" cellComments="asDisplayed" r:id="rId3"/>
    </customSheetView>
    <customSheetView guid="{AF57EB16-D68D-422A-9A10-17272F20BCEE}">
      <selection activeCell="K1" sqref="K1:K1048576"/>
      <pageMargins left="0.7" right="0.7" top="0.75" bottom="0.75" header="0.3" footer="0.3"/>
      <pageSetup paperSize="9" scale="56" orientation="portrait" r:id="rId4"/>
    </customSheetView>
  </customSheetViews>
  <mergeCells count="23">
    <mergeCell ref="G18:H18"/>
    <mergeCell ref="B12:H12"/>
    <mergeCell ref="G3:H3"/>
    <mergeCell ref="I3:J3"/>
    <mergeCell ref="K3:L3"/>
    <mergeCell ref="I10:L14"/>
    <mergeCell ref="B14:G14"/>
    <mergeCell ref="B13:G13"/>
    <mergeCell ref="B11:D11"/>
    <mergeCell ref="B1:E1"/>
    <mergeCell ref="F1:L1"/>
    <mergeCell ref="Q3:R3"/>
    <mergeCell ref="S3:T3"/>
    <mergeCell ref="B10:D10"/>
    <mergeCell ref="B2:L2"/>
    <mergeCell ref="B3:B4"/>
    <mergeCell ref="C3:C4"/>
    <mergeCell ref="D3:D4"/>
    <mergeCell ref="E3:F3"/>
    <mergeCell ref="I5:I7"/>
    <mergeCell ref="J5:J7"/>
    <mergeCell ref="K5:K7"/>
    <mergeCell ref="L5:L7"/>
  </mergeCells>
  <pageMargins left="0.7" right="0.7" top="0.75" bottom="0.75" header="0.3" footer="0.3"/>
  <pageSetup paperSize="9" scale="50" orientation="portrait"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X23"/>
  <sheetViews>
    <sheetView showGridLines="0" tabSelected="1" view="pageBreakPreview" zoomScale="70" zoomScaleNormal="100" zoomScaleSheetLayoutView="70" workbookViewId="0">
      <selection activeCell="M32" sqref="M32"/>
    </sheetView>
  </sheetViews>
  <sheetFormatPr defaultRowHeight="16.5" x14ac:dyDescent="0.3"/>
  <cols>
    <col min="1" max="1" width="2" customWidth="1"/>
    <col min="2" max="2" width="33.7109375" style="92" customWidth="1"/>
    <col min="3" max="3" width="11" style="92" bestFit="1" customWidth="1"/>
    <col min="4" max="4" width="6" style="92" customWidth="1"/>
    <col min="5" max="5" width="12" style="92" bestFit="1" customWidth="1"/>
    <col min="6" max="6" width="9.140625" style="92"/>
    <col min="7" max="7" width="17.140625" style="92" customWidth="1"/>
    <col min="8" max="8" width="19" style="92" bestFit="1" customWidth="1"/>
    <col min="9" max="9" width="14" style="92" customWidth="1"/>
    <col min="10" max="10" width="15.85546875" style="92" bestFit="1" customWidth="1"/>
    <col min="11" max="13" width="14" style="92" customWidth="1"/>
    <col min="14" max="14" width="18.42578125" style="92" bestFit="1" customWidth="1"/>
    <col min="15" max="15" width="2.140625" style="92" customWidth="1"/>
    <col min="16" max="16" width="5.28515625" customWidth="1"/>
    <col min="17" max="17" width="5.28515625" style="31" customWidth="1"/>
    <col min="18" max="18" width="5.28515625" style="31" hidden="1" customWidth="1"/>
    <col min="19" max="19" width="16.42578125" style="31" hidden="1" customWidth="1"/>
    <col min="20" max="20" width="12.5703125" style="31" hidden="1" customWidth="1"/>
    <col min="21" max="22" width="14.42578125" style="31" hidden="1" customWidth="1"/>
    <col min="23" max="23" width="13.140625" style="31" hidden="1" customWidth="1"/>
    <col min="24" max="24" width="14.42578125" style="31" hidden="1" customWidth="1"/>
    <col min="25" max="31" width="5.28515625" customWidth="1"/>
  </cols>
  <sheetData>
    <row r="1" spans="1:24" ht="37.5" customHeight="1" thickBot="1" x14ac:dyDescent="0.6">
      <c r="A1" s="162"/>
      <c r="B1" s="276" t="s">
        <v>123</v>
      </c>
      <c r="C1" s="277"/>
      <c r="D1" s="277"/>
      <c r="E1" s="277"/>
      <c r="F1" s="285"/>
      <c r="G1" s="330"/>
      <c r="H1" s="330"/>
      <c r="I1" s="330"/>
      <c r="J1" s="330"/>
      <c r="K1" s="330"/>
      <c r="L1" s="330"/>
      <c r="M1" s="330"/>
      <c r="N1" s="331"/>
      <c r="O1" s="164"/>
    </row>
    <row r="2" spans="1:24" ht="43.5" customHeight="1" thickBot="1" x14ac:dyDescent="0.5">
      <c r="A2" s="162"/>
      <c r="B2" s="338" t="s">
        <v>120</v>
      </c>
      <c r="C2" s="339"/>
      <c r="D2" s="339"/>
      <c r="E2" s="339"/>
      <c r="F2" s="339"/>
      <c r="G2" s="339"/>
      <c r="H2" s="339"/>
      <c r="I2" s="339"/>
      <c r="J2" s="339"/>
      <c r="K2" s="340"/>
      <c r="L2" s="340"/>
      <c r="M2" s="340"/>
      <c r="N2" s="341"/>
      <c r="O2" s="181"/>
      <c r="P2" s="22"/>
      <c r="Q2" s="28"/>
      <c r="R2" s="29"/>
      <c r="S2" s="30"/>
      <c r="T2" s="30"/>
    </row>
    <row r="3" spans="1:24" ht="18" customHeight="1" x14ac:dyDescent="0.25">
      <c r="A3" s="162"/>
      <c r="B3" s="294" t="s">
        <v>0</v>
      </c>
      <c r="C3" s="296" t="s">
        <v>24</v>
      </c>
      <c r="D3" s="328" t="s">
        <v>2</v>
      </c>
      <c r="E3" s="296" t="s">
        <v>1</v>
      </c>
      <c r="F3" s="296" t="s">
        <v>2</v>
      </c>
      <c r="G3" s="298" t="s">
        <v>35</v>
      </c>
      <c r="H3" s="299"/>
      <c r="I3" s="298" t="s">
        <v>9</v>
      </c>
      <c r="J3" s="312"/>
      <c r="K3" s="313" t="s">
        <v>135</v>
      </c>
      <c r="L3" s="314"/>
      <c r="M3" s="314" t="s">
        <v>136</v>
      </c>
      <c r="N3" s="312"/>
      <c r="O3" s="182"/>
      <c r="P3" s="21"/>
      <c r="Q3" s="32"/>
      <c r="R3" s="33"/>
      <c r="S3" s="326" t="s">
        <v>36</v>
      </c>
      <c r="T3" s="326"/>
      <c r="U3" s="326" t="s">
        <v>37</v>
      </c>
      <c r="V3" s="326"/>
      <c r="W3" s="34" t="s">
        <v>44</v>
      </c>
      <c r="X3" s="34" t="s">
        <v>56</v>
      </c>
    </row>
    <row r="4" spans="1:24" ht="27.75" customHeight="1" x14ac:dyDescent="0.25">
      <c r="A4" s="162"/>
      <c r="B4" s="295"/>
      <c r="C4" s="297" t="s">
        <v>23</v>
      </c>
      <c r="D4" s="329"/>
      <c r="E4" s="297"/>
      <c r="F4" s="297"/>
      <c r="G4" s="61" t="s">
        <v>4</v>
      </c>
      <c r="H4" s="61" t="s">
        <v>5</v>
      </c>
      <c r="I4" s="61" t="s">
        <v>4</v>
      </c>
      <c r="J4" s="62" t="s">
        <v>5</v>
      </c>
      <c r="K4" s="197" t="s">
        <v>137</v>
      </c>
      <c r="L4" s="61" t="s">
        <v>138</v>
      </c>
      <c r="M4" s="61" t="s">
        <v>137</v>
      </c>
      <c r="N4" s="62" t="s">
        <v>138</v>
      </c>
      <c r="O4" s="183"/>
      <c r="P4" s="8"/>
      <c r="Q4" s="33"/>
      <c r="R4" s="33"/>
      <c r="S4" s="33" t="s">
        <v>6</v>
      </c>
      <c r="T4" s="33" t="s">
        <v>7</v>
      </c>
      <c r="U4" s="33" t="s">
        <v>6</v>
      </c>
      <c r="V4" s="33" t="s">
        <v>7</v>
      </c>
      <c r="W4" s="34"/>
      <c r="X4" s="34"/>
    </row>
    <row r="5" spans="1:24" x14ac:dyDescent="0.3">
      <c r="A5" s="162"/>
      <c r="B5" s="63" t="s">
        <v>104</v>
      </c>
      <c r="C5" s="96"/>
      <c r="D5" s="65" t="s">
        <v>25</v>
      </c>
      <c r="E5" s="64"/>
      <c r="F5" s="65" t="s">
        <v>3</v>
      </c>
      <c r="G5" s="66"/>
      <c r="H5" s="67"/>
      <c r="I5" s="67"/>
      <c r="J5" s="68"/>
      <c r="K5" s="198">
        <f>E5*G5</f>
        <v>0</v>
      </c>
      <c r="L5" s="69">
        <f>E5*I5</f>
        <v>0</v>
      </c>
      <c r="M5" s="69">
        <f>E5*H5</f>
        <v>0</v>
      </c>
      <c r="N5" s="70">
        <f>E5*J5</f>
        <v>0</v>
      </c>
      <c r="O5" s="184"/>
      <c r="P5" s="11"/>
      <c r="Q5" s="35"/>
      <c r="R5" s="35"/>
      <c r="S5" s="36">
        <f>G5*E5</f>
        <v>0</v>
      </c>
      <c r="T5" s="36">
        <f>E5*H5</f>
        <v>0</v>
      </c>
      <c r="U5" s="37">
        <f>E5*I5</f>
        <v>0</v>
      </c>
      <c r="V5" s="37">
        <f>E5*J5</f>
        <v>0</v>
      </c>
      <c r="W5" s="34"/>
      <c r="X5" s="34"/>
    </row>
    <row r="6" spans="1:24" x14ac:dyDescent="0.3">
      <c r="A6" s="162"/>
      <c r="B6" s="63" t="s">
        <v>105</v>
      </c>
      <c r="C6" s="96"/>
      <c r="D6" s="65" t="s">
        <v>25</v>
      </c>
      <c r="E6" s="64"/>
      <c r="F6" s="65" t="s">
        <v>3</v>
      </c>
      <c r="G6" s="66"/>
      <c r="H6" s="67"/>
      <c r="I6" s="67"/>
      <c r="J6" s="68"/>
      <c r="K6" s="198">
        <f>E6*G6</f>
        <v>0</v>
      </c>
      <c r="L6" s="69">
        <f>E6*I6</f>
        <v>0</v>
      </c>
      <c r="M6" s="69">
        <f>E6*H6</f>
        <v>0</v>
      </c>
      <c r="N6" s="70">
        <f>E6*J6</f>
        <v>0</v>
      </c>
      <c r="O6" s="184"/>
      <c r="P6" s="11"/>
      <c r="Q6" s="35"/>
      <c r="R6" s="35"/>
      <c r="S6" s="36">
        <f>G6*E6</f>
        <v>0</v>
      </c>
      <c r="T6" s="36">
        <f>E6*H6</f>
        <v>0</v>
      </c>
      <c r="U6" s="50">
        <f>E6*I6</f>
        <v>0</v>
      </c>
      <c r="V6" s="50">
        <f>E6*J6</f>
        <v>0</v>
      </c>
      <c r="W6" s="34"/>
      <c r="X6" s="37"/>
    </row>
    <row r="7" spans="1:24" ht="18" x14ac:dyDescent="0.35">
      <c r="A7" s="162"/>
      <c r="B7" s="288" t="s">
        <v>101</v>
      </c>
      <c r="C7" s="289"/>
      <c r="D7" s="289"/>
      <c r="E7" s="289"/>
      <c r="F7" s="327"/>
      <c r="G7" s="69">
        <f>S7</f>
        <v>0</v>
      </c>
      <c r="H7" s="69">
        <f>T7</f>
        <v>0</v>
      </c>
      <c r="I7" s="69">
        <f>U7</f>
        <v>0</v>
      </c>
      <c r="J7" s="70">
        <f>V7</f>
        <v>0</v>
      </c>
      <c r="K7" s="315" t="s">
        <v>139</v>
      </c>
      <c r="L7" s="316"/>
      <c r="M7" s="316"/>
      <c r="N7" s="317"/>
      <c r="O7" s="185"/>
      <c r="P7" s="23"/>
      <c r="Q7" s="35"/>
      <c r="R7" s="35"/>
      <c r="S7" s="55">
        <f>SUM(S5:S6)</f>
        <v>0</v>
      </c>
      <c r="T7" s="55">
        <f>SUM(T5:T6)</f>
        <v>0</v>
      </c>
      <c r="U7" s="55">
        <f>SUM(U5:U6)</f>
        <v>0</v>
      </c>
      <c r="V7" s="55">
        <f>SUM(V5:V6)</f>
        <v>0</v>
      </c>
      <c r="W7" s="39">
        <f>S7+T7</f>
        <v>0</v>
      </c>
      <c r="X7" s="39">
        <f>U7+V7</f>
        <v>0</v>
      </c>
    </row>
    <row r="8" spans="1:24" ht="18" x14ac:dyDescent="0.35">
      <c r="A8" s="162"/>
      <c r="B8" s="288" t="s">
        <v>102</v>
      </c>
      <c r="C8" s="289"/>
      <c r="D8" s="289"/>
      <c r="E8" s="289"/>
      <c r="F8" s="327"/>
      <c r="G8" s="66"/>
      <c r="H8" s="66"/>
      <c r="I8" s="66"/>
      <c r="J8" s="68"/>
      <c r="K8" s="318"/>
      <c r="L8" s="319"/>
      <c r="M8" s="319"/>
      <c r="N8" s="320"/>
      <c r="O8" s="184"/>
      <c r="P8" s="11"/>
      <c r="Q8" s="35"/>
      <c r="R8" s="35"/>
      <c r="S8" s="36"/>
      <c r="T8" s="36"/>
      <c r="W8" s="34"/>
      <c r="X8" s="34"/>
    </row>
    <row r="9" spans="1:24" x14ac:dyDescent="0.3">
      <c r="A9" s="162"/>
      <c r="B9" s="309" t="str">
        <f>IF(T22&gt;T23,"Elszámolható Anyag+Díj költség: max. nettó 15.000,-Ft/m2","")</f>
        <v/>
      </c>
      <c r="C9" s="310"/>
      <c r="D9" s="310"/>
      <c r="E9" s="310"/>
      <c r="F9" s="310"/>
      <c r="G9" s="310"/>
      <c r="H9" s="310"/>
      <c r="I9" s="310"/>
      <c r="J9" s="311"/>
      <c r="K9" s="318"/>
      <c r="L9" s="319"/>
      <c r="M9" s="319"/>
      <c r="N9" s="320"/>
      <c r="O9" s="186"/>
      <c r="P9" s="12"/>
      <c r="Q9" s="40"/>
      <c r="R9" s="40"/>
      <c r="S9" s="41"/>
      <c r="T9" s="41"/>
      <c r="U9" s="42"/>
    </row>
    <row r="10" spans="1:24" x14ac:dyDescent="0.3">
      <c r="A10" s="162"/>
      <c r="B10" s="332" t="s">
        <v>38</v>
      </c>
      <c r="C10" s="333"/>
      <c r="D10" s="333"/>
      <c r="E10" s="333"/>
      <c r="F10" s="333"/>
      <c r="G10" s="333"/>
      <c r="H10" s="333"/>
      <c r="I10" s="334"/>
      <c r="J10" s="71">
        <f>I7+J7+I8+J8</f>
        <v>0</v>
      </c>
      <c r="K10" s="318"/>
      <c r="L10" s="319"/>
      <c r="M10" s="319"/>
      <c r="N10" s="320"/>
      <c r="O10" s="187"/>
      <c r="P10" s="13"/>
      <c r="Q10" s="43"/>
      <c r="R10" s="43"/>
      <c r="S10" s="44"/>
      <c r="T10" s="45"/>
    </row>
    <row r="11" spans="1:24" ht="17.25" thickBot="1" x14ac:dyDescent="0.35">
      <c r="A11" s="162"/>
      <c r="B11" s="335" t="s">
        <v>8</v>
      </c>
      <c r="C11" s="336"/>
      <c r="D11" s="336"/>
      <c r="E11" s="336"/>
      <c r="F11" s="336"/>
      <c r="G11" s="336"/>
      <c r="H11" s="336"/>
      <c r="I11" s="337"/>
      <c r="J11" s="72">
        <f>'Ajánlati összesítő'!H24</f>
        <v>0</v>
      </c>
      <c r="K11" s="321"/>
      <c r="L11" s="322"/>
      <c r="M11" s="322"/>
      <c r="N11" s="323"/>
      <c r="O11" s="188"/>
      <c r="P11" s="14"/>
      <c r="Q11" s="46"/>
      <c r="R11" s="46"/>
      <c r="S11" s="44"/>
      <c r="T11" s="45"/>
    </row>
    <row r="12" spans="1:24" x14ac:dyDescent="0.3">
      <c r="A12" s="162"/>
      <c r="B12" s="164"/>
      <c r="C12" s="164"/>
      <c r="D12" s="164"/>
      <c r="E12" s="164"/>
      <c r="F12" s="164"/>
      <c r="G12" s="164"/>
      <c r="H12" s="164"/>
      <c r="I12" s="164"/>
      <c r="J12" s="164"/>
      <c r="K12" s="199"/>
      <c r="L12" s="199"/>
      <c r="M12" s="199"/>
      <c r="N12" s="199"/>
      <c r="O12" s="189"/>
      <c r="P12" s="7"/>
      <c r="S12" s="45"/>
      <c r="T12" s="45"/>
    </row>
    <row r="13" spans="1:24" x14ac:dyDescent="0.3">
      <c r="A13" s="162"/>
      <c r="B13" s="164"/>
      <c r="C13" s="164"/>
      <c r="D13" s="164"/>
      <c r="E13" s="164"/>
      <c r="F13" s="164"/>
      <c r="G13" s="164"/>
      <c r="H13" s="164"/>
      <c r="I13" s="164"/>
      <c r="J13" s="164"/>
      <c r="K13" s="199"/>
      <c r="L13" s="199"/>
      <c r="M13" s="199"/>
      <c r="N13" s="199"/>
      <c r="O13" s="164"/>
      <c r="S13" s="45"/>
      <c r="T13" s="45"/>
    </row>
    <row r="14" spans="1:24" x14ac:dyDescent="0.3">
      <c r="A14" s="162"/>
      <c r="B14" s="179"/>
      <c r="C14" s="180" t="s">
        <v>118</v>
      </c>
      <c r="D14" s="168"/>
      <c r="E14" s="180"/>
      <c r="F14" s="168"/>
      <c r="G14" s="167"/>
      <c r="H14" s="167"/>
      <c r="I14" s="168"/>
      <c r="J14" s="168"/>
      <c r="K14" s="199"/>
      <c r="L14" s="199"/>
      <c r="M14" s="199"/>
      <c r="N14" s="199"/>
      <c r="O14" s="164"/>
    </row>
    <row r="15" spans="1:24" x14ac:dyDescent="0.3">
      <c r="A15" s="162"/>
      <c r="B15" s="162"/>
      <c r="C15" s="162"/>
      <c r="D15" s="162"/>
      <c r="E15" s="162"/>
      <c r="F15" s="162"/>
      <c r="G15" s="164"/>
      <c r="H15" s="164"/>
      <c r="I15" s="271" t="s">
        <v>119</v>
      </c>
      <c r="J15" s="271"/>
      <c r="K15" s="200"/>
      <c r="L15" s="200"/>
      <c r="M15" s="200"/>
      <c r="N15" s="200"/>
      <c r="O15" s="164"/>
    </row>
    <row r="16" spans="1:24" x14ac:dyDescent="0.3">
      <c r="A16" s="162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</row>
    <row r="22" spans="2:20" hidden="1" x14ac:dyDescent="0.3">
      <c r="B22" s="99">
        <f>IF(J10&gt;0,1,0)</f>
        <v>0</v>
      </c>
      <c r="C22" s="98"/>
      <c r="D22" s="98"/>
      <c r="S22" s="31" t="s">
        <v>26</v>
      </c>
      <c r="T22" s="31">
        <f>IF(W7&gt;0,W7/(E5+E6),1)</f>
        <v>1</v>
      </c>
    </row>
    <row r="23" spans="2:20" x14ac:dyDescent="0.3">
      <c r="S23" s="31" t="s">
        <v>45</v>
      </c>
      <c r="T23" s="31">
        <v>15000</v>
      </c>
    </row>
  </sheetData>
  <sheetProtection password="D10E" sheet="1" objects="1" scenarios="1"/>
  <protectedRanges>
    <protectedRange sqref="F1" name="Tartomány2"/>
  </protectedRanges>
  <customSheetViews>
    <customSheetView guid="{A051142F-0222-4042-8339-EC7EFBEE5946}" showPageBreaks="1" printArea="1">
      <selection activeCell="K1" sqref="K1:K1048576"/>
      <colBreaks count="1" manualBreakCount="1">
        <brk id="9" max="1048575" man="1"/>
      </colBreaks>
      <pageMargins left="0.7" right="0.7" top="0.75" bottom="0.75" header="0.3" footer="0.3"/>
      <pageSetup paperSize="9" scale="49" orientation="portrait" r:id="rId1"/>
    </customSheetView>
    <customSheetView guid="{240B3038-BDFC-40B0-B7FD-EF44C78E5652}" scale="120" showPageBreaks="1" showGridLines="0" view="pageBreakPreview">
      <selection activeCell="F17" sqref="F17"/>
    </customSheetView>
    <customSheetView guid="{634F0D29-471E-4EE6-B038-D2E63936848A}" scale="120" showPageBreaks="1" showGridLines="0" view="pageBreakPreview">
      <selection activeCell="F17" sqref="F17"/>
      <pageMargins left="0.7" right="0.7" top="0.75" bottom="0.75" header="0.3" footer="0.3"/>
      <pageSetup paperSize="9" scale="89" orientation="portrait" r:id="rId2"/>
    </customSheetView>
    <customSheetView guid="{2B638368-E9E4-49D5-8823-F02C3B7B2BE3}" scale="120" showPageBreaks="1" fitToPage="1" printArea="1" view="pageBreakPreview" topLeftCell="B1">
      <selection activeCell="K8" sqref="K8"/>
      <pageMargins left="0.70866141732283472" right="0.70866141732283472" top="0.74803149606299213" bottom="0.74803149606299213" header="0.31496062992125984" footer="0.31496062992125984"/>
      <pageSetup paperSize="9" scale="73" orientation="landscape" cellComments="asDisplayed" r:id="rId3"/>
    </customSheetView>
    <customSheetView guid="{AF57EB16-D68D-422A-9A10-17272F20BCEE}">
      <selection activeCell="K1" sqref="K1:K1048576"/>
      <colBreaks count="1" manualBreakCount="1">
        <brk id="9" max="1048575" man="1"/>
      </colBreaks>
      <pageMargins left="0.7" right="0.7" top="0.75" bottom="0.75" header="0.3" footer="0.3"/>
      <pageSetup paperSize="9" scale="49" orientation="portrait" r:id="rId4"/>
    </customSheetView>
  </customSheetViews>
  <mergeCells count="21">
    <mergeCell ref="B1:E1"/>
    <mergeCell ref="F1:N1"/>
    <mergeCell ref="B10:I10"/>
    <mergeCell ref="B11:I11"/>
    <mergeCell ref="B2:N2"/>
    <mergeCell ref="B9:J9"/>
    <mergeCell ref="I3:J3"/>
    <mergeCell ref="K3:L3"/>
    <mergeCell ref="M3:N3"/>
    <mergeCell ref="K7:N11"/>
    <mergeCell ref="I15:J15"/>
    <mergeCell ref="S3:T3"/>
    <mergeCell ref="U3:V3"/>
    <mergeCell ref="G3:H3"/>
    <mergeCell ref="B8:F8"/>
    <mergeCell ref="B7:F7"/>
    <mergeCell ref="B3:B4"/>
    <mergeCell ref="E3:E4"/>
    <mergeCell ref="F3:F4"/>
    <mergeCell ref="C3:C4"/>
    <mergeCell ref="D3:D4"/>
  </mergeCells>
  <pageMargins left="0.7" right="0.7" top="0.75" bottom="0.75" header="0.3" footer="0.3"/>
  <pageSetup paperSize="9" scale="43" orientation="portrait"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/>
  <dimension ref="A1:Y22"/>
  <sheetViews>
    <sheetView showGridLines="0" view="pageBreakPreview" zoomScaleNormal="100" zoomScaleSheetLayoutView="100" workbookViewId="0">
      <selection activeCell="B7" sqref="B7"/>
    </sheetView>
  </sheetViews>
  <sheetFormatPr defaultRowHeight="16.5" x14ac:dyDescent="0.3"/>
  <cols>
    <col min="1" max="1" width="2.42578125" customWidth="1"/>
    <col min="2" max="2" width="32.42578125" style="92" customWidth="1"/>
    <col min="3" max="3" width="12.42578125" style="92" customWidth="1"/>
    <col min="4" max="4" width="6.140625" style="92" customWidth="1"/>
    <col min="5" max="5" width="12.5703125" style="92" customWidth="1"/>
    <col min="6" max="6" width="12.5703125" style="92" bestFit="1" customWidth="1"/>
    <col min="7" max="7" width="13.28515625" style="92" bestFit="1" customWidth="1"/>
    <col min="8" max="8" width="15.7109375" style="92" bestFit="1" customWidth="1"/>
    <col min="9" max="11" width="13.28515625" style="92" customWidth="1"/>
    <col min="12" max="12" width="16.7109375" style="92" customWidth="1"/>
    <col min="13" max="13" width="2.28515625" style="92" customWidth="1"/>
    <col min="14" max="18" width="9.5703125" customWidth="1"/>
    <col min="19" max="20" width="10.42578125" style="48" hidden="1" customWidth="1"/>
    <col min="21" max="21" width="10.42578125" style="19" hidden="1" customWidth="1"/>
    <col min="22" max="22" width="11.28515625" style="19" hidden="1" customWidth="1"/>
    <col min="23" max="23" width="13.140625" style="19" hidden="1" customWidth="1"/>
    <col min="24" max="24" width="13.7109375" style="19" hidden="1" customWidth="1"/>
    <col min="25" max="26" width="9.5703125" customWidth="1"/>
  </cols>
  <sheetData>
    <row r="1" spans="1:25" ht="37.5" customHeight="1" thickBot="1" x14ac:dyDescent="0.6">
      <c r="A1" s="162"/>
      <c r="B1" s="276" t="s">
        <v>123</v>
      </c>
      <c r="C1" s="277"/>
      <c r="D1" s="277"/>
      <c r="E1" s="277"/>
      <c r="F1" s="285"/>
      <c r="G1" s="330"/>
      <c r="H1" s="330"/>
      <c r="I1" s="330"/>
      <c r="J1" s="330"/>
      <c r="K1" s="330"/>
      <c r="L1" s="331"/>
      <c r="M1" s="190"/>
      <c r="N1" s="137"/>
      <c r="O1" s="17"/>
      <c r="P1" s="17"/>
    </row>
    <row r="2" spans="1:25" ht="27.75" thickBot="1" x14ac:dyDescent="0.55000000000000004">
      <c r="A2" s="162"/>
      <c r="B2" s="344" t="s">
        <v>59</v>
      </c>
      <c r="C2" s="345"/>
      <c r="D2" s="345"/>
      <c r="E2" s="345"/>
      <c r="F2" s="345"/>
      <c r="G2" s="345"/>
      <c r="H2" s="346"/>
      <c r="I2" s="347"/>
      <c r="J2" s="347"/>
      <c r="K2" s="347"/>
      <c r="L2" s="348"/>
      <c r="M2" s="164"/>
      <c r="N2" s="17"/>
      <c r="O2" s="17"/>
      <c r="P2" s="17"/>
    </row>
    <row r="3" spans="1:25" ht="18" customHeight="1" x14ac:dyDescent="0.3">
      <c r="A3" s="162"/>
      <c r="B3" s="349" t="s">
        <v>0</v>
      </c>
      <c r="C3" s="296" t="s">
        <v>1</v>
      </c>
      <c r="D3" s="296" t="s">
        <v>2</v>
      </c>
      <c r="E3" s="298" t="s">
        <v>35</v>
      </c>
      <c r="F3" s="299"/>
      <c r="G3" s="298" t="s">
        <v>9</v>
      </c>
      <c r="H3" s="312"/>
      <c r="I3" s="313" t="s">
        <v>135</v>
      </c>
      <c r="J3" s="314"/>
      <c r="K3" s="314" t="s">
        <v>136</v>
      </c>
      <c r="L3" s="312"/>
      <c r="M3" s="164"/>
      <c r="S3" s="287" t="s">
        <v>36</v>
      </c>
      <c r="T3" s="287"/>
      <c r="U3" s="343" t="s">
        <v>37</v>
      </c>
      <c r="V3" s="343"/>
      <c r="W3" s="34" t="s">
        <v>44</v>
      </c>
      <c r="X3" s="34" t="s">
        <v>56</v>
      </c>
      <c r="Y3" s="31"/>
    </row>
    <row r="4" spans="1:25" ht="30" x14ac:dyDescent="0.3">
      <c r="A4" s="162"/>
      <c r="B4" s="350"/>
      <c r="C4" s="297"/>
      <c r="D4" s="297"/>
      <c r="E4" s="61" t="s">
        <v>4</v>
      </c>
      <c r="F4" s="61" t="s">
        <v>5</v>
      </c>
      <c r="G4" s="61" t="s">
        <v>4</v>
      </c>
      <c r="H4" s="62" t="s">
        <v>5</v>
      </c>
      <c r="I4" s="197" t="s">
        <v>137</v>
      </c>
      <c r="J4" s="61" t="s">
        <v>138</v>
      </c>
      <c r="K4" s="61" t="s">
        <v>137</v>
      </c>
      <c r="L4" s="62" t="s">
        <v>138</v>
      </c>
      <c r="M4" s="164"/>
      <c r="S4" s="49" t="s">
        <v>6</v>
      </c>
      <c r="T4" s="49" t="s">
        <v>7</v>
      </c>
      <c r="U4" s="60" t="s">
        <v>6</v>
      </c>
      <c r="V4" s="60" t="s">
        <v>7</v>
      </c>
      <c r="W4" s="48"/>
      <c r="X4" s="48"/>
      <c r="Y4" s="47"/>
    </row>
    <row r="5" spans="1:25" x14ac:dyDescent="0.3">
      <c r="A5" s="162"/>
      <c r="B5" s="63" t="s">
        <v>47</v>
      </c>
      <c r="C5" s="64"/>
      <c r="D5" s="65" t="s">
        <v>10</v>
      </c>
      <c r="E5" s="66"/>
      <c r="F5" s="67"/>
      <c r="G5" s="66"/>
      <c r="H5" s="68"/>
      <c r="I5" s="198">
        <f>C5*E5</f>
        <v>0</v>
      </c>
      <c r="J5" s="69">
        <f>C5*G5</f>
        <v>0</v>
      </c>
      <c r="K5" s="69">
        <f>C5*F5</f>
        <v>0</v>
      </c>
      <c r="L5" s="70">
        <f>C5*H5</f>
        <v>0</v>
      </c>
      <c r="M5" s="164"/>
      <c r="S5" s="36">
        <f>E5*C5</f>
        <v>0</v>
      </c>
      <c r="T5" s="36">
        <f>C5*F5</f>
        <v>0</v>
      </c>
      <c r="U5" s="51">
        <f>G5*C5</f>
        <v>0</v>
      </c>
      <c r="V5" s="51">
        <f>H5*C5</f>
        <v>0</v>
      </c>
      <c r="W5" s="48"/>
      <c r="X5" s="48"/>
      <c r="Y5" s="47"/>
    </row>
    <row r="6" spans="1:25" x14ac:dyDescent="0.3">
      <c r="A6" s="162"/>
      <c r="B6" s="63" t="s">
        <v>46</v>
      </c>
      <c r="C6" s="64"/>
      <c r="D6" s="65" t="s">
        <v>10</v>
      </c>
      <c r="E6" s="66"/>
      <c r="F6" s="67"/>
      <c r="G6" s="66"/>
      <c r="H6" s="68"/>
      <c r="I6" s="198">
        <f>C6*E6</f>
        <v>0</v>
      </c>
      <c r="J6" s="69">
        <f>C6*G6</f>
        <v>0</v>
      </c>
      <c r="K6" s="69">
        <f>C6*F6</f>
        <v>0</v>
      </c>
      <c r="L6" s="70">
        <f>C6*H6</f>
        <v>0</v>
      </c>
      <c r="M6" s="164"/>
      <c r="S6" s="36">
        <f>E6*C6</f>
        <v>0</v>
      </c>
      <c r="T6" s="36">
        <f>C6*F6</f>
        <v>0</v>
      </c>
      <c r="U6" s="51">
        <f>G6*C6</f>
        <v>0</v>
      </c>
      <c r="V6" s="51">
        <f>H6*C6</f>
        <v>0</v>
      </c>
      <c r="W6" s="48"/>
      <c r="X6" s="51"/>
      <c r="Y6" s="47"/>
    </row>
    <row r="7" spans="1:25" x14ac:dyDescent="0.3">
      <c r="A7" s="162"/>
      <c r="B7" s="63" t="s">
        <v>48</v>
      </c>
      <c r="C7" s="64"/>
      <c r="D7" s="65" t="s">
        <v>10</v>
      </c>
      <c r="E7" s="66"/>
      <c r="F7" s="67"/>
      <c r="G7" s="66"/>
      <c r="H7" s="68"/>
      <c r="I7" s="198">
        <f t="shared" ref="I7:I8" si="0">C7*E7</f>
        <v>0</v>
      </c>
      <c r="J7" s="69">
        <f t="shared" ref="J7:J8" si="1">C7*G7</f>
        <v>0</v>
      </c>
      <c r="K7" s="69">
        <f t="shared" ref="K7:K8" si="2">C7*F7</f>
        <v>0</v>
      </c>
      <c r="L7" s="70">
        <f t="shared" ref="L7:L8" si="3">C7*H7</f>
        <v>0</v>
      </c>
      <c r="M7" s="164"/>
      <c r="S7" s="36">
        <f>E7*C7</f>
        <v>0</v>
      </c>
      <c r="T7" s="36">
        <f>C7*F7</f>
        <v>0</v>
      </c>
      <c r="U7" s="51">
        <f>G7*C7</f>
        <v>0</v>
      </c>
      <c r="V7" s="51">
        <f>H7*C7</f>
        <v>0</v>
      </c>
      <c r="W7" s="48"/>
      <c r="X7" s="48"/>
      <c r="Y7" s="47"/>
    </row>
    <row r="8" spans="1:25" x14ac:dyDescent="0.3">
      <c r="A8" s="162"/>
      <c r="B8" s="63" t="s">
        <v>49</v>
      </c>
      <c r="C8" s="64"/>
      <c r="D8" s="65" t="s">
        <v>111</v>
      </c>
      <c r="E8" s="66"/>
      <c r="F8" s="67"/>
      <c r="G8" s="66"/>
      <c r="H8" s="68"/>
      <c r="I8" s="198">
        <f t="shared" si="0"/>
        <v>0</v>
      </c>
      <c r="J8" s="69">
        <f t="shared" si="1"/>
        <v>0</v>
      </c>
      <c r="K8" s="69">
        <f t="shared" si="2"/>
        <v>0</v>
      </c>
      <c r="L8" s="70">
        <f t="shared" si="3"/>
        <v>0</v>
      </c>
      <c r="M8" s="164"/>
      <c r="R8" s="17"/>
      <c r="S8" s="36">
        <f>E8*C8</f>
        <v>0</v>
      </c>
      <c r="T8" s="36">
        <f>C8*F8</f>
        <v>0</v>
      </c>
      <c r="U8" s="51">
        <f>G8*C8</f>
        <v>0</v>
      </c>
      <c r="V8" s="51">
        <f>H8*C8</f>
        <v>0</v>
      </c>
      <c r="W8" s="48"/>
      <c r="X8" s="48"/>
      <c r="Y8" s="47"/>
    </row>
    <row r="9" spans="1:25" ht="18" x14ac:dyDescent="0.35">
      <c r="A9" s="162"/>
      <c r="B9" s="351" t="s">
        <v>101</v>
      </c>
      <c r="C9" s="352"/>
      <c r="D9" s="352"/>
      <c r="E9" s="100">
        <f>S9</f>
        <v>0</v>
      </c>
      <c r="F9" s="100">
        <f>T9</f>
        <v>0</v>
      </c>
      <c r="G9" s="100">
        <f>U9</f>
        <v>0</v>
      </c>
      <c r="H9" s="101">
        <f>V9</f>
        <v>0</v>
      </c>
      <c r="I9" s="318" t="s">
        <v>139</v>
      </c>
      <c r="J9" s="319"/>
      <c r="K9" s="319"/>
      <c r="L9" s="320"/>
      <c r="M9" s="164"/>
      <c r="R9" s="17"/>
      <c r="S9" s="56">
        <f>SUM(S5:S8)</f>
        <v>0</v>
      </c>
      <c r="T9" s="56">
        <f>SUM(T5:T8)</f>
        <v>0</v>
      </c>
      <c r="U9" s="152">
        <f>SUM(U5:U8)</f>
        <v>0</v>
      </c>
      <c r="V9" s="152">
        <f>SUM(V5:V8)</f>
        <v>0</v>
      </c>
      <c r="W9" s="52">
        <f>S9+T9</f>
        <v>0</v>
      </c>
      <c r="X9" s="52">
        <f>U9+V9</f>
        <v>0</v>
      </c>
      <c r="Y9" s="47"/>
    </row>
    <row r="10" spans="1:25" ht="18" x14ac:dyDescent="0.35">
      <c r="A10" s="162"/>
      <c r="B10" s="351" t="s">
        <v>102</v>
      </c>
      <c r="C10" s="352"/>
      <c r="D10" s="352"/>
      <c r="E10" s="66"/>
      <c r="F10" s="66"/>
      <c r="G10" s="66"/>
      <c r="H10" s="68"/>
      <c r="I10" s="318"/>
      <c r="J10" s="319"/>
      <c r="K10" s="319"/>
      <c r="L10" s="320"/>
      <c r="M10" s="164"/>
      <c r="U10" s="48"/>
      <c r="V10" s="48"/>
      <c r="W10" s="48"/>
      <c r="X10" s="48"/>
      <c r="Y10" s="47"/>
    </row>
    <row r="11" spans="1:25" x14ac:dyDescent="0.3">
      <c r="A11" s="162"/>
      <c r="B11" s="261" t="s">
        <v>38</v>
      </c>
      <c r="C11" s="262"/>
      <c r="D11" s="262"/>
      <c r="E11" s="262"/>
      <c r="F11" s="262"/>
      <c r="G11" s="262"/>
      <c r="H11" s="102">
        <f>G9+H9+G10+H10</f>
        <v>0</v>
      </c>
      <c r="I11" s="318"/>
      <c r="J11" s="319"/>
      <c r="K11" s="319"/>
      <c r="L11" s="320"/>
      <c r="M11" s="164"/>
    </row>
    <row r="12" spans="1:25" ht="17.25" thickBot="1" x14ac:dyDescent="0.35">
      <c r="A12" s="162"/>
      <c r="B12" s="324" t="s">
        <v>50</v>
      </c>
      <c r="C12" s="325"/>
      <c r="D12" s="325"/>
      <c r="E12" s="325"/>
      <c r="F12" s="325"/>
      <c r="G12" s="325"/>
      <c r="H12" s="103">
        <f>'2. Hőszigetelés'!J11</f>
        <v>0</v>
      </c>
      <c r="I12" s="321"/>
      <c r="J12" s="322"/>
      <c r="K12" s="322"/>
      <c r="L12" s="323"/>
      <c r="M12" s="164"/>
    </row>
    <row r="13" spans="1:25" x14ac:dyDescent="0.3">
      <c r="A13" s="162"/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</row>
    <row r="14" spans="1:25" x14ac:dyDescent="0.3">
      <c r="A14" s="162"/>
      <c r="B14" s="179"/>
      <c r="C14" s="180" t="s">
        <v>118</v>
      </c>
      <c r="D14" s="168"/>
      <c r="E14" s="180"/>
      <c r="F14" s="168"/>
      <c r="G14" s="167"/>
      <c r="H14" s="167"/>
      <c r="I14" s="167"/>
      <c r="J14" s="167"/>
      <c r="K14" s="167"/>
      <c r="L14" s="167"/>
      <c r="M14" s="164"/>
    </row>
    <row r="15" spans="1:25" x14ac:dyDescent="0.3">
      <c r="A15" s="162"/>
      <c r="B15" s="162"/>
      <c r="C15" s="162"/>
      <c r="D15" s="162"/>
      <c r="E15" s="162"/>
      <c r="F15" s="162"/>
      <c r="G15" s="202"/>
      <c r="H15" s="202"/>
      <c r="I15" s="201"/>
      <c r="J15" s="201"/>
      <c r="K15" s="201"/>
      <c r="L15" s="201"/>
      <c r="M15" s="164"/>
    </row>
    <row r="16" spans="1:25" x14ac:dyDescent="0.3">
      <c r="A16" s="162"/>
      <c r="B16" s="164"/>
      <c r="C16" s="164"/>
      <c r="D16" s="164"/>
      <c r="E16" s="164"/>
      <c r="F16" s="164"/>
      <c r="G16" s="342" t="s">
        <v>119</v>
      </c>
      <c r="H16" s="342"/>
      <c r="I16" s="200"/>
      <c r="J16" s="200"/>
      <c r="K16" s="200"/>
      <c r="L16" s="200"/>
      <c r="M16" s="164"/>
    </row>
    <row r="17" spans="1:13" x14ac:dyDescent="0.3">
      <c r="A17" s="162"/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</row>
    <row r="22" spans="1:13" hidden="1" x14ac:dyDescent="0.3">
      <c r="B22" s="104">
        <f>IF(H11&gt;0,2,0)</f>
        <v>0</v>
      </c>
    </row>
  </sheetData>
  <sheetProtection password="D10E" sheet="1" objects="1" scenarios="1"/>
  <protectedRanges>
    <protectedRange sqref="F1" name="Tartomány2"/>
  </protectedRanges>
  <customSheetViews>
    <customSheetView guid="{A051142F-0222-4042-8339-EC7EFBEE5946}" showPageBreaks="1" printArea="1">
      <selection activeCell="K1" sqref="K1:K1048576"/>
      <pageMargins left="0.7" right="0.7" top="0.75" bottom="0.75" header="0.3" footer="0.3"/>
      <pageSetup paperSize="9" scale="55" orientation="portrait" r:id="rId1"/>
    </customSheetView>
    <customSheetView guid="{240B3038-BDFC-40B0-B7FD-EF44C78E5652}" showPageBreaks="1" view="pageBreakPreview">
      <selection activeCell="E21" sqref="E21"/>
    </customSheetView>
    <customSheetView guid="{634F0D29-471E-4EE6-B038-D2E63936848A}" showPageBreaks="1" view="pageBreakPreview">
      <selection activeCell="E21" sqref="E21"/>
      <pageMargins left="0.7" right="0.7" top="0.75" bottom="0.75" header="0.3" footer="0.3"/>
      <pageSetup paperSize="9" scale="94" orientation="portrait" r:id="rId2"/>
    </customSheetView>
    <customSheetView guid="{2B638368-E9E4-49D5-8823-F02C3B7B2BE3}" showPageBreaks="1" fitToPage="1" printArea="1" view="pageBreakPreview">
      <selection activeCell="B39" sqref="B39:I39"/>
      <pageMargins left="0.25" right="0.25" top="0.75" bottom="0.75" header="0.3" footer="0.3"/>
      <pageSetup paperSize="9" scale="90" orientation="landscape" cellComments="asDisplayed" r:id="rId3"/>
    </customSheetView>
    <customSheetView guid="{AF57EB16-D68D-422A-9A10-17272F20BCEE}">
      <selection activeCell="K1" sqref="K1:K1048576"/>
      <pageMargins left="0.7" right="0.7" top="0.75" bottom="0.75" header="0.3" footer="0.3"/>
      <pageSetup paperSize="9" scale="55" orientation="portrait" r:id="rId4"/>
    </customSheetView>
  </customSheetViews>
  <mergeCells count="18">
    <mergeCell ref="K3:L3"/>
    <mergeCell ref="I9:L12"/>
    <mergeCell ref="G16:H16"/>
    <mergeCell ref="B1:E1"/>
    <mergeCell ref="F1:L1"/>
    <mergeCell ref="S3:T3"/>
    <mergeCell ref="U3:V3"/>
    <mergeCell ref="B12:G12"/>
    <mergeCell ref="B2:L2"/>
    <mergeCell ref="B3:B4"/>
    <mergeCell ref="C3:C4"/>
    <mergeCell ref="D3:D4"/>
    <mergeCell ref="B11:G11"/>
    <mergeCell ref="E3:F3"/>
    <mergeCell ref="B9:D9"/>
    <mergeCell ref="B10:D10"/>
    <mergeCell ref="G3:H3"/>
    <mergeCell ref="I3:J3"/>
  </mergeCells>
  <pageMargins left="0.7" right="0.7" top="0.75" bottom="0.75" header="0.3" footer="0.3"/>
  <pageSetup paperSize="9" scale="53" orientation="portrait"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"/>
  <dimension ref="A1:Y22"/>
  <sheetViews>
    <sheetView showGridLines="0" view="pageBreakPreview" zoomScale="80" zoomScaleNormal="100" zoomScaleSheetLayoutView="80" workbookViewId="0">
      <selection activeCell="M13" sqref="M13"/>
    </sheetView>
  </sheetViews>
  <sheetFormatPr defaultRowHeight="16.5" x14ac:dyDescent="0.3"/>
  <cols>
    <col min="1" max="1" width="2.85546875" customWidth="1"/>
    <col min="2" max="2" width="27.7109375" style="92" customWidth="1"/>
    <col min="3" max="3" width="16.140625" style="92" customWidth="1"/>
    <col min="4" max="4" width="7.7109375" style="92" customWidth="1"/>
    <col min="5" max="5" width="13.85546875" style="92" customWidth="1"/>
    <col min="6" max="6" width="12.5703125" style="92" bestFit="1" customWidth="1"/>
    <col min="7" max="7" width="13.85546875" style="92" customWidth="1"/>
    <col min="8" max="8" width="15.7109375" style="92" bestFit="1" customWidth="1"/>
    <col min="9" max="11" width="13.85546875" style="92" customWidth="1"/>
    <col min="12" max="12" width="16.7109375" style="92" customWidth="1"/>
    <col min="13" max="14" width="3.28515625" style="92" customWidth="1"/>
    <col min="15" max="18" width="10.42578125" customWidth="1"/>
    <col min="19" max="19" width="10.42578125" style="19" hidden="1" customWidth="1"/>
    <col min="20" max="22" width="11.28515625" style="19" hidden="1" customWidth="1"/>
    <col min="23" max="23" width="13.140625" style="19" hidden="1" customWidth="1"/>
    <col min="24" max="24" width="13.7109375" style="19" hidden="1" customWidth="1"/>
    <col min="25" max="26" width="10.42578125" customWidth="1"/>
  </cols>
  <sheetData>
    <row r="1" spans="1:25" ht="30.75" thickBot="1" x14ac:dyDescent="0.6">
      <c r="A1" s="162"/>
      <c r="B1" s="282" t="s">
        <v>123</v>
      </c>
      <c r="C1" s="283"/>
      <c r="D1" s="283"/>
      <c r="E1" s="283"/>
      <c r="F1" s="285"/>
      <c r="G1" s="330"/>
      <c r="H1" s="330"/>
      <c r="I1" s="330"/>
      <c r="J1" s="330"/>
      <c r="K1" s="330"/>
      <c r="L1" s="331"/>
      <c r="M1" s="164"/>
    </row>
    <row r="2" spans="1:25" ht="27.75" thickBot="1" x14ac:dyDescent="0.55000000000000004">
      <c r="A2" s="162"/>
      <c r="B2" s="356" t="s">
        <v>60</v>
      </c>
      <c r="C2" s="357"/>
      <c r="D2" s="357"/>
      <c r="E2" s="357"/>
      <c r="F2" s="357"/>
      <c r="G2" s="357"/>
      <c r="H2" s="358"/>
      <c r="I2" s="358"/>
      <c r="J2" s="358"/>
      <c r="K2" s="358"/>
      <c r="L2" s="359"/>
      <c r="M2" s="164"/>
    </row>
    <row r="3" spans="1:25" ht="18" customHeight="1" x14ac:dyDescent="0.3">
      <c r="A3" s="162"/>
      <c r="B3" s="295" t="s">
        <v>0</v>
      </c>
      <c r="C3" s="297" t="s">
        <v>1</v>
      </c>
      <c r="D3" s="297" t="s">
        <v>2</v>
      </c>
      <c r="E3" s="353" t="s">
        <v>35</v>
      </c>
      <c r="F3" s="354"/>
      <c r="G3" s="353" t="s">
        <v>9</v>
      </c>
      <c r="H3" s="355"/>
      <c r="I3" s="313" t="s">
        <v>135</v>
      </c>
      <c r="J3" s="314"/>
      <c r="K3" s="314" t="s">
        <v>136</v>
      </c>
      <c r="L3" s="312"/>
      <c r="M3" s="164"/>
      <c r="S3" s="343" t="s">
        <v>36</v>
      </c>
      <c r="T3" s="343"/>
      <c r="U3" s="343" t="s">
        <v>37</v>
      </c>
      <c r="V3" s="343"/>
      <c r="W3" s="48" t="s">
        <v>44</v>
      </c>
      <c r="X3" s="48" t="s">
        <v>56</v>
      </c>
      <c r="Y3" s="47"/>
    </row>
    <row r="4" spans="1:25" ht="31.5" customHeight="1" x14ac:dyDescent="0.3">
      <c r="A4" s="162"/>
      <c r="B4" s="295"/>
      <c r="C4" s="297"/>
      <c r="D4" s="297"/>
      <c r="E4" s="61" t="s">
        <v>4</v>
      </c>
      <c r="F4" s="61" t="s">
        <v>5</v>
      </c>
      <c r="G4" s="61" t="s">
        <v>4</v>
      </c>
      <c r="H4" s="62" t="s">
        <v>5</v>
      </c>
      <c r="I4" s="197" t="s">
        <v>137</v>
      </c>
      <c r="J4" s="61" t="s">
        <v>138</v>
      </c>
      <c r="K4" s="61" t="s">
        <v>137</v>
      </c>
      <c r="L4" s="62" t="s">
        <v>138</v>
      </c>
      <c r="M4" s="164"/>
      <c r="R4" s="145"/>
      <c r="S4" s="146" t="s">
        <v>6</v>
      </c>
      <c r="T4" s="146" t="s">
        <v>7</v>
      </c>
      <c r="U4" s="146" t="s">
        <v>6</v>
      </c>
      <c r="V4" s="146" t="s">
        <v>7</v>
      </c>
      <c r="W4" s="147"/>
      <c r="X4" s="147"/>
      <c r="Y4" s="145"/>
    </row>
    <row r="5" spans="1:25" x14ac:dyDescent="0.3">
      <c r="A5" s="162"/>
      <c r="B5" s="196" t="s">
        <v>99</v>
      </c>
      <c r="C5" s="64"/>
      <c r="D5" s="105" t="s">
        <v>3</v>
      </c>
      <c r="E5" s="66"/>
      <c r="F5" s="106"/>
      <c r="G5" s="106"/>
      <c r="H5" s="153"/>
      <c r="I5" s="198">
        <f>C5*E5</f>
        <v>0</v>
      </c>
      <c r="J5" s="69">
        <f>C5*G5</f>
        <v>0</v>
      </c>
      <c r="K5" s="69">
        <f>C5*F5</f>
        <v>0</v>
      </c>
      <c r="L5" s="70">
        <f>C5*H5</f>
        <v>0</v>
      </c>
      <c r="M5" s="164"/>
      <c r="R5" s="145"/>
      <c r="S5" s="148">
        <f>E5*C5</f>
        <v>0</v>
      </c>
      <c r="T5" s="148">
        <f>C5*F5</f>
        <v>0</v>
      </c>
      <c r="U5" s="149">
        <f>G5*C5</f>
        <v>0</v>
      </c>
      <c r="V5" s="149">
        <f>H5*C5</f>
        <v>0</v>
      </c>
      <c r="W5" s="147"/>
      <c r="X5" s="147"/>
      <c r="Y5" s="145"/>
    </row>
    <row r="6" spans="1:25" x14ac:dyDescent="0.3">
      <c r="A6" s="162"/>
      <c r="B6" s="196" t="s">
        <v>98</v>
      </c>
      <c r="C6" s="64"/>
      <c r="D6" s="105" t="s">
        <v>27</v>
      </c>
      <c r="E6" s="66"/>
      <c r="F6" s="106"/>
      <c r="G6" s="106"/>
      <c r="H6" s="153"/>
      <c r="I6" s="198">
        <f t="shared" ref="I6:I7" si="0">C6*E6</f>
        <v>0</v>
      </c>
      <c r="J6" s="69">
        <f t="shared" ref="J6:J7" si="1">C6*G6</f>
        <v>0</v>
      </c>
      <c r="K6" s="69">
        <f t="shared" ref="K6:K7" si="2">C6*F6</f>
        <v>0</v>
      </c>
      <c r="L6" s="70">
        <f t="shared" ref="L6:L7" si="3">C6*H6</f>
        <v>0</v>
      </c>
      <c r="M6" s="164"/>
      <c r="R6" s="145"/>
      <c r="S6" s="148">
        <f>E6*C6</f>
        <v>0</v>
      </c>
      <c r="T6" s="148">
        <f>C6*F6</f>
        <v>0</v>
      </c>
      <c r="U6" s="149">
        <f>G6*C6</f>
        <v>0</v>
      </c>
      <c r="V6" s="149">
        <f>H6*C6</f>
        <v>0</v>
      </c>
      <c r="W6" s="147"/>
      <c r="X6" s="149"/>
      <c r="Y6" s="145"/>
    </row>
    <row r="7" spans="1:25" x14ac:dyDescent="0.3">
      <c r="A7" s="162"/>
      <c r="B7" s="196" t="s">
        <v>100</v>
      </c>
      <c r="C7" s="107"/>
      <c r="D7" s="108" t="s">
        <v>27</v>
      </c>
      <c r="E7" s="106"/>
      <c r="F7" s="106"/>
      <c r="G7" s="106"/>
      <c r="H7" s="153"/>
      <c r="I7" s="198">
        <f t="shared" si="0"/>
        <v>0</v>
      </c>
      <c r="J7" s="69">
        <f t="shared" si="1"/>
        <v>0</v>
      </c>
      <c r="K7" s="69">
        <f t="shared" si="2"/>
        <v>0</v>
      </c>
      <c r="L7" s="70">
        <f t="shared" si="3"/>
        <v>0</v>
      </c>
      <c r="M7" s="164"/>
      <c r="R7" s="145"/>
      <c r="S7" s="148">
        <f>E7*C7</f>
        <v>0</v>
      </c>
      <c r="T7" s="148">
        <f>C7*F7</f>
        <v>0</v>
      </c>
      <c r="U7" s="149">
        <f>G7*C7</f>
        <v>0</v>
      </c>
      <c r="V7" s="149">
        <f>H7*C7</f>
        <v>0</v>
      </c>
      <c r="W7" s="147"/>
      <c r="X7" s="147"/>
      <c r="Y7" s="145"/>
    </row>
    <row r="8" spans="1:25" ht="18" x14ac:dyDescent="0.35">
      <c r="A8" s="162"/>
      <c r="B8" s="288" t="s">
        <v>101</v>
      </c>
      <c r="C8" s="289"/>
      <c r="D8" s="289"/>
      <c r="E8" s="69">
        <f>S8</f>
        <v>0</v>
      </c>
      <c r="F8" s="69">
        <f>T8</f>
        <v>0</v>
      </c>
      <c r="G8" s="69">
        <f>U8</f>
        <v>0</v>
      </c>
      <c r="H8" s="70">
        <f>V8</f>
        <v>0</v>
      </c>
      <c r="I8" s="315" t="s">
        <v>139</v>
      </c>
      <c r="J8" s="316"/>
      <c r="K8" s="316"/>
      <c r="L8" s="317"/>
      <c r="M8" s="164"/>
      <c r="R8" s="145"/>
      <c r="S8" s="150">
        <f>SUM(S5:S7)</f>
        <v>0</v>
      </c>
      <c r="T8" s="150">
        <f>SUM(T5:T7)</f>
        <v>0</v>
      </c>
      <c r="U8" s="150">
        <f>SUM(U5:U7)</f>
        <v>0</v>
      </c>
      <c r="V8" s="150">
        <f>SUM(V5:V7)</f>
        <v>0</v>
      </c>
      <c r="W8" s="151">
        <f>S8+T8</f>
        <v>0</v>
      </c>
      <c r="X8" s="151">
        <f>U8+V8</f>
        <v>0</v>
      </c>
      <c r="Y8" s="145"/>
    </row>
    <row r="9" spans="1:25" ht="18" x14ac:dyDescent="0.35">
      <c r="A9" s="162"/>
      <c r="B9" s="288" t="s">
        <v>102</v>
      </c>
      <c r="C9" s="289"/>
      <c r="D9" s="289"/>
      <c r="E9" s="66"/>
      <c r="F9" s="67"/>
      <c r="G9" s="66"/>
      <c r="H9" s="68"/>
      <c r="I9" s="318"/>
      <c r="J9" s="319"/>
      <c r="K9" s="319"/>
      <c r="L9" s="320"/>
      <c r="M9" s="164"/>
      <c r="R9" s="145"/>
      <c r="S9" s="148"/>
      <c r="T9" s="148"/>
      <c r="U9" s="149"/>
      <c r="V9" s="149"/>
      <c r="W9" s="147"/>
      <c r="X9" s="147"/>
      <c r="Y9" s="145"/>
    </row>
    <row r="10" spans="1:25" x14ac:dyDescent="0.3">
      <c r="A10" s="162"/>
      <c r="B10" s="261" t="s">
        <v>38</v>
      </c>
      <c r="C10" s="262"/>
      <c r="D10" s="262"/>
      <c r="E10" s="262"/>
      <c r="F10" s="262"/>
      <c r="G10" s="262"/>
      <c r="H10" s="102">
        <f>G8+H8+G9+H9</f>
        <v>0</v>
      </c>
      <c r="I10" s="318"/>
      <c r="J10" s="319"/>
      <c r="K10" s="319"/>
      <c r="L10" s="320"/>
      <c r="M10" s="164"/>
      <c r="R10" s="145"/>
      <c r="S10" s="147"/>
      <c r="T10" s="147"/>
      <c r="U10" s="147"/>
      <c r="V10" s="147"/>
      <c r="W10" s="147"/>
      <c r="X10" s="147"/>
      <c r="Y10" s="145"/>
    </row>
    <row r="11" spans="1:25" ht="17.25" thickBot="1" x14ac:dyDescent="0.35">
      <c r="A11" s="162"/>
      <c r="B11" s="324" t="s">
        <v>8</v>
      </c>
      <c r="C11" s="325"/>
      <c r="D11" s="325"/>
      <c r="E11" s="325"/>
      <c r="F11" s="325"/>
      <c r="G11" s="325"/>
      <c r="H11" s="103">
        <f>'2. Hőszigetelés'!J11</f>
        <v>0</v>
      </c>
      <c r="I11" s="321"/>
      <c r="J11" s="322"/>
      <c r="K11" s="322"/>
      <c r="L11" s="323"/>
      <c r="M11" s="164"/>
      <c r="S11" s="20"/>
      <c r="T11" s="20"/>
    </row>
    <row r="12" spans="1:25" x14ac:dyDescent="0.3">
      <c r="A12" s="162"/>
      <c r="B12" s="164"/>
      <c r="C12" s="164"/>
      <c r="D12" s="164"/>
      <c r="E12" s="164"/>
      <c r="F12" s="164"/>
      <c r="G12" s="164"/>
      <c r="H12" s="164"/>
      <c r="I12" s="199"/>
      <c r="J12" s="199"/>
      <c r="K12" s="199"/>
      <c r="L12" s="199"/>
      <c r="M12" s="164"/>
    </row>
    <row r="13" spans="1:25" x14ac:dyDescent="0.3">
      <c r="A13" s="162"/>
      <c r="B13" s="179"/>
      <c r="C13" s="180" t="s">
        <v>118</v>
      </c>
      <c r="D13" s="168"/>
      <c r="E13" s="180"/>
      <c r="F13" s="168"/>
      <c r="G13" s="167"/>
      <c r="H13" s="167"/>
      <c r="I13" s="199"/>
      <c r="J13" s="199"/>
      <c r="K13" s="199"/>
      <c r="L13" s="199"/>
      <c r="M13" s="164"/>
    </row>
    <row r="14" spans="1:25" x14ac:dyDescent="0.3">
      <c r="A14" s="162"/>
      <c r="B14" s="162"/>
      <c r="C14" s="162"/>
      <c r="D14" s="162"/>
      <c r="E14" s="162"/>
      <c r="F14" s="162"/>
      <c r="G14" s="168"/>
      <c r="H14" s="168"/>
      <c r="I14" s="199"/>
      <c r="J14" s="199"/>
      <c r="K14" s="199"/>
      <c r="L14" s="199"/>
      <c r="M14" s="164"/>
    </row>
    <row r="15" spans="1:25" x14ac:dyDescent="0.3">
      <c r="A15" s="162"/>
      <c r="B15" s="164"/>
      <c r="C15" s="164"/>
      <c r="D15" s="164"/>
      <c r="E15" s="164"/>
      <c r="F15" s="164"/>
      <c r="G15" s="271" t="s">
        <v>119</v>
      </c>
      <c r="H15" s="271"/>
      <c r="I15" s="200"/>
      <c r="J15" s="200"/>
      <c r="K15" s="200"/>
      <c r="L15" s="200"/>
      <c r="M15" s="164"/>
    </row>
    <row r="16" spans="1:25" x14ac:dyDescent="0.3">
      <c r="A16" s="162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</row>
    <row r="22" spans="2:2" hidden="1" x14ac:dyDescent="0.3">
      <c r="B22" s="99">
        <f>IF(H10&gt;0,10,0)</f>
        <v>0</v>
      </c>
    </row>
  </sheetData>
  <sheetProtection password="D10E" sheet="1" objects="1" scenarios="1"/>
  <protectedRanges>
    <protectedRange sqref="F1" name="Tartomány2"/>
  </protectedRanges>
  <customSheetViews>
    <customSheetView guid="{A051142F-0222-4042-8339-EC7EFBEE5946}" showPageBreaks="1" printArea="1" hiddenRows="1" hiddenColumns="1">
      <selection activeCell="E18" sqref="E18"/>
      <pageMargins left="0.7" right="0.7" top="0.75" bottom="0.75" header="0.3" footer="0.3"/>
      <pageSetup paperSize="9" scale="55" orientation="portrait" r:id="rId1"/>
    </customSheetView>
    <customSheetView guid="{240B3038-BDFC-40B0-B7FD-EF44C78E5652}">
      <selection sqref="A1:G8"/>
    </customSheetView>
    <customSheetView guid="{634F0D29-471E-4EE6-B038-D2E63936848A}">
      <selection sqref="A1:G8"/>
      <pageMargins left="0.7" right="0.7" top="0.75" bottom="0.75" header="0.3" footer="0.3"/>
    </customSheetView>
    <customSheetView guid="{2B638368-E9E4-49D5-8823-F02C3B7B2BE3}" showPageBreaks="1" fitToPage="1" printArea="1" view="pageBreakPreview" topLeftCell="B1">
      <selection activeCell="B39" sqref="B39:I39"/>
      <pageMargins left="0.70866141732283472" right="0.70866141732283472" top="0.74803149606299213" bottom="0.74803149606299213" header="0.31496062992125984" footer="0.31496062992125984"/>
      <pageSetup paperSize="9" scale="83" orientation="landscape" cellComments="asDisplayed" r:id="rId2"/>
    </customSheetView>
    <customSheetView guid="{AF57EB16-D68D-422A-9A10-17272F20BCEE}" hiddenRows="1" hiddenColumns="1">
      <selection activeCell="E18" sqref="E18"/>
      <pageMargins left="0.7" right="0.7" top="0.75" bottom="0.75" header="0.3" footer="0.3"/>
      <pageSetup paperSize="9" scale="55" orientation="portrait" r:id="rId3"/>
    </customSheetView>
  </customSheetViews>
  <mergeCells count="18">
    <mergeCell ref="G15:H15"/>
    <mergeCell ref="B1:E1"/>
    <mergeCell ref="F1:L1"/>
    <mergeCell ref="B2:L2"/>
    <mergeCell ref="S3:T3"/>
    <mergeCell ref="U3:V3"/>
    <mergeCell ref="B8:D8"/>
    <mergeCell ref="B9:D9"/>
    <mergeCell ref="B11:G11"/>
    <mergeCell ref="B3:B4"/>
    <mergeCell ref="C3:C4"/>
    <mergeCell ref="D3:D4"/>
    <mergeCell ref="B10:G10"/>
    <mergeCell ref="E3:F3"/>
    <mergeCell ref="G3:H3"/>
    <mergeCell ref="I3:J3"/>
    <mergeCell ref="K3:L3"/>
    <mergeCell ref="I8:L11"/>
  </mergeCells>
  <pageMargins left="0.7" right="0.7" top="0.75" bottom="0.75" header="0.3" footer="0.3"/>
  <pageSetup paperSize="9" scale="50" orientation="portrait"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autoPageBreaks="0"/>
  </sheetPr>
  <dimension ref="A1:L20"/>
  <sheetViews>
    <sheetView showGridLines="0" view="pageBreakPreview" zoomScaleNormal="100" zoomScaleSheetLayoutView="100" workbookViewId="0">
      <selection activeCell="A11" sqref="A11:C11"/>
    </sheetView>
  </sheetViews>
  <sheetFormatPr defaultRowHeight="16.5" x14ac:dyDescent="0.3"/>
  <cols>
    <col min="1" max="1" width="59.140625" style="92" customWidth="1"/>
    <col min="2" max="2" width="12" style="92" bestFit="1" customWidth="1"/>
    <col min="3" max="3" width="7.140625" style="92" customWidth="1"/>
    <col min="4" max="4" width="26" style="92" customWidth="1"/>
    <col min="5" max="5" width="41.85546875" style="92" customWidth="1"/>
    <col min="6" max="6" width="3.42578125" style="92" customWidth="1"/>
    <col min="7" max="7" width="1.28515625" customWidth="1"/>
    <col min="8" max="8" width="7.42578125" customWidth="1"/>
    <col min="9" max="10" width="2.7109375" customWidth="1"/>
    <col min="11" max="11" width="11.28515625" style="4" hidden="1" customWidth="1"/>
    <col min="12" max="12" width="11" hidden="1" customWidth="1"/>
    <col min="13" max="13" width="9.140625" customWidth="1"/>
  </cols>
  <sheetData>
    <row r="1" spans="1:12" ht="31.5" x14ac:dyDescent="0.55000000000000004">
      <c r="A1" s="361" t="s">
        <v>11</v>
      </c>
      <c r="B1" s="362"/>
      <c r="C1" s="362"/>
      <c r="D1" s="362"/>
      <c r="E1" s="363"/>
      <c r="F1" s="109"/>
      <c r="G1" s="24"/>
      <c r="H1" s="24"/>
      <c r="I1" s="24"/>
      <c r="J1" s="24"/>
    </row>
    <row r="2" spans="1:12" ht="38.25" customHeight="1" x14ac:dyDescent="0.25">
      <c r="A2" s="295" t="s">
        <v>0</v>
      </c>
      <c r="B2" s="297" t="s">
        <v>1</v>
      </c>
      <c r="C2" s="297" t="s">
        <v>2</v>
      </c>
      <c r="D2" s="368" t="s">
        <v>34</v>
      </c>
      <c r="E2" s="360" t="s">
        <v>121</v>
      </c>
      <c r="F2" s="110"/>
      <c r="G2" s="18"/>
      <c r="H2" s="18"/>
      <c r="I2" s="18"/>
      <c r="J2" s="18"/>
    </row>
    <row r="3" spans="1:12" ht="15" customHeight="1" x14ac:dyDescent="0.25">
      <c r="A3" s="295"/>
      <c r="B3" s="297"/>
      <c r="C3" s="297"/>
      <c r="D3" s="368"/>
      <c r="E3" s="360"/>
      <c r="F3" s="110"/>
      <c r="G3" s="18"/>
      <c r="H3" s="18"/>
      <c r="I3" s="18"/>
      <c r="J3" s="18"/>
    </row>
    <row r="4" spans="1:12" ht="26.45" customHeight="1" x14ac:dyDescent="0.25">
      <c r="A4" s="111" t="s">
        <v>28</v>
      </c>
      <c r="B4" s="112"/>
      <c r="C4" s="160" t="s">
        <v>10</v>
      </c>
      <c r="D4" s="142"/>
      <c r="E4" s="113"/>
      <c r="F4" s="114"/>
      <c r="G4" s="25"/>
      <c r="H4" s="25"/>
      <c r="I4" s="25"/>
      <c r="J4" s="25"/>
      <c r="L4" s="57">
        <f>B4*D4</f>
        <v>0</v>
      </c>
    </row>
    <row r="5" spans="1:12" ht="26.45" customHeight="1" x14ac:dyDescent="0.25">
      <c r="A5" s="111" t="s">
        <v>29</v>
      </c>
      <c r="B5" s="112"/>
      <c r="C5" s="161" t="s">
        <v>10</v>
      </c>
      <c r="D5" s="142"/>
      <c r="E5" s="113"/>
      <c r="F5" s="114"/>
      <c r="G5" s="25"/>
      <c r="H5" s="25"/>
      <c r="I5" s="25"/>
      <c r="J5" s="25"/>
      <c r="K5" s="4">
        <f>'3. Fűtéskorszerűsítés'!H11+'4. Megújuló energia'!H10</f>
        <v>0</v>
      </c>
      <c r="L5" s="57">
        <f>B5*D5</f>
        <v>0</v>
      </c>
    </row>
    <row r="6" spans="1:12" ht="33" x14ac:dyDescent="0.25">
      <c r="A6" s="111" t="s">
        <v>30</v>
      </c>
      <c r="B6" s="112"/>
      <c r="C6" s="161" t="s">
        <v>10</v>
      </c>
      <c r="D6" s="142"/>
      <c r="E6" s="113"/>
      <c r="F6" s="114"/>
      <c r="G6" s="25"/>
      <c r="H6" s="25"/>
      <c r="I6" s="25"/>
      <c r="J6" s="25"/>
      <c r="K6" s="4">
        <f>'2. Hőszigetelés'!J10</f>
        <v>0</v>
      </c>
      <c r="L6" s="57">
        <f t="shared" ref="L6:L9" si="0">B6*D6</f>
        <v>0</v>
      </c>
    </row>
    <row r="7" spans="1:12" ht="26.45" customHeight="1" x14ac:dyDescent="0.25">
      <c r="A7" s="111" t="s">
        <v>31</v>
      </c>
      <c r="B7" s="112"/>
      <c r="C7" s="161" t="s">
        <v>10</v>
      </c>
      <c r="D7" s="142"/>
      <c r="E7" s="113"/>
      <c r="F7" s="114"/>
      <c r="G7" s="25"/>
      <c r="H7" s="25"/>
      <c r="I7" s="25"/>
      <c r="J7" s="25"/>
      <c r="K7" s="4">
        <f>'3. Fűtéskorszerűsítés'!H11</f>
        <v>0</v>
      </c>
      <c r="L7" s="57">
        <f t="shared" si="0"/>
        <v>0</v>
      </c>
    </row>
    <row r="8" spans="1:12" ht="26.45" customHeight="1" x14ac:dyDescent="0.25">
      <c r="A8" s="111" t="s">
        <v>32</v>
      </c>
      <c r="B8" s="112"/>
      <c r="C8" s="161" t="s">
        <v>10</v>
      </c>
      <c r="D8" s="142"/>
      <c r="E8" s="113"/>
      <c r="F8" s="114"/>
      <c r="G8" s="25"/>
      <c r="H8" s="25"/>
      <c r="I8" s="25"/>
      <c r="J8" s="25"/>
      <c r="L8" s="57">
        <f t="shared" si="0"/>
        <v>0</v>
      </c>
    </row>
    <row r="9" spans="1:12" ht="26.45" customHeight="1" thickBot="1" x14ac:dyDescent="0.3">
      <c r="A9" s="156" t="s">
        <v>33</v>
      </c>
      <c r="B9" s="157"/>
      <c r="C9" s="161" t="s">
        <v>10</v>
      </c>
      <c r="D9" s="158"/>
      <c r="E9" s="159"/>
      <c r="F9" s="114"/>
      <c r="G9" s="25"/>
      <c r="H9" s="25"/>
      <c r="I9" s="25"/>
      <c r="J9" s="25"/>
      <c r="K9" s="4">
        <f>'3. Fűtéskorszerűsítés'!H11+'4. Megújuló energia'!H10</f>
        <v>0</v>
      </c>
      <c r="L9" s="57">
        <f t="shared" si="0"/>
        <v>0</v>
      </c>
    </row>
    <row r="10" spans="1:12" s="6" customFormat="1" x14ac:dyDescent="0.3">
      <c r="A10" s="365" t="s">
        <v>108</v>
      </c>
      <c r="B10" s="365"/>
      <c r="C10" s="365"/>
      <c r="D10" s="155">
        <f>SUM(L4:L9)</f>
        <v>0</v>
      </c>
      <c r="E10" s="191"/>
      <c r="F10" s="115"/>
      <c r="G10" s="26"/>
      <c r="H10" s="26"/>
      <c r="I10" s="26"/>
      <c r="J10" s="26"/>
      <c r="K10" s="5">
        <f>'Ajánlati összesítő'!H25*0.06</f>
        <v>0</v>
      </c>
      <c r="L10" s="58"/>
    </row>
    <row r="11" spans="1:12" s="6" customFormat="1" ht="19.5" customHeight="1" x14ac:dyDescent="0.3">
      <c r="A11" s="364" t="s">
        <v>109</v>
      </c>
      <c r="B11" s="364"/>
      <c r="C11" s="364"/>
      <c r="D11" s="194"/>
      <c r="E11" s="191"/>
      <c r="F11" s="115"/>
      <c r="G11" s="26"/>
      <c r="H11" s="26"/>
      <c r="I11" s="26"/>
      <c r="J11" s="26"/>
      <c r="K11" s="5"/>
      <c r="L11" s="58"/>
    </row>
    <row r="12" spans="1:12" s="6" customFormat="1" ht="19.5" customHeight="1" x14ac:dyDescent="0.3">
      <c r="A12" s="364" t="s">
        <v>110</v>
      </c>
      <c r="B12" s="364"/>
      <c r="C12" s="364"/>
      <c r="D12" s="143">
        <f>D10+D11</f>
        <v>0</v>
      </c>
      <c r="E12" s="191"/>
      <c r="F12" s="115"/>
      <c r="G12" s="26"/>
      <c r="H12" s="26"/>
      <c r="I12" s="26"/>
      <c r="J12" s="26"/>
      <c r="K12" s="5"/>
      <c r="L12" s="58"/>
    </row>
    <row r="13" spans="1:12" s="6" customFormat="1" ht="19.5" customHeight="1" x14ac:dyDescent="0.3">
      <c r="A13" s="369" t="str">
        <f>IF(D4+D5+D6+D7+D8+D9&gt;K10,"A szakértői díj maximális mértéke az elszámolható költség maximum 6%-a lehet!","")</f>
        <v/>
      </c>
      <c r="B13" s="370"/>
      <c r="C13" s="370"/>
      <c r="D13" s="371"/>
      <c r="E13" s="192"/>
      <c r="F13" s="97"/>
      <c r="G13" s="12"/>
      <c r="H13" s="12"/>
      <c r="I13" s="12"/>
      <c r="J13" s="12"/>
      <c r="K13" s="5"/>
      <c r="L13" s="58"/>
    </row>
    <row r="14" spans="1:12" s="6" customFormat="1" ht="19.5" customHeight="1" x14ac:dyDescent="0.3">
      <c r="A14" s="369" t="str">
        <f>IF(B4*D4&gt;100000,"Az energetikai számítások és az energiatanúsítványok költsége maximum 100.000,- Ft lehet!","")</f>
        <v/>
      </c>
      <c r="B14" s="370"/>
      <c r="C14" s="370"/>
      <c r="D14" s="371"/>
      <c r="E14" s="192"/>
      <c r="F14" s="97"/>
      <c r="G14" s="12"/>
      <c r="H14" s="12"/>
      <c r="I14" s="12"/>
      <c r="J14" s="12"/>
      <c r="K14" s="5"/>
      <c r="L14" s="58"/>
    </row>
    <row r="15" spans="1:12" ht="26.45" customHeight="1" thickBot="1" x14ac:dyDescent="0.3">
      <c r="A15" s="366" t="s">
        <v>8</v>
      </c>
      <c r="B15" s="367"/>
      <c r="C15" s="367"/>
      <c r="D15" s="144">
        <f>'2. Hőszigetelés'!J11</f>
        <v>0</v>
      </c>
      <c r="E15" s="193"/>
      <c r="F15" s="116"/>
      <c r="G15" s="27"/>
      <c r="H15" s="27"/>
      <c r="I15" s="27"/>
      <c r="J15" s="27"/>
      <c r="K15" s="3"/>
    </row>
    <row r="17" spans="3:11" x14ac:dyDescent="0.3">
      <c r="D17" s="117"/>
      <c r="E17" s="117"/>
      <c r="F17" s="117"/>
      <c r="G17" s="9"/>
      <c r="H17" s="9"/>
      <c r="I17" s="9"/>
      <c r="J17" s="9"/>
      <c r="K17" s="15"/>
    </row>
    <row r="18" spans="3:11" x14ac:dyDescent="0.3">
      <c r="C18" s="117"/>
      <c r="D18" s="118"/>
      <c r="E18" s="118"/>
      <c r="F18" s="118"/>
      <c r="G18" s="16"/>
      <c r="H18" s="16"/>
      <c r="I18" s="16"/>
      <c r="J18" s="16"/>
      <c r="K18" s="15"/>
    </row>
    <row r="19" spans="3:11" x14ac:dyDescent="0.3">
      <c r="C19" s="117"/>
      <c r="D19" s="117"/>
      <c r="E19" s="117"/>
      <c r="F19" s="117"/>
      <c r="G19" s="9"/>
      <c r="H19" s="9"/>
      <c r="I19" s="9"/>
      <c r="J19" s="9"/>
      <c r="K19" s="15"/>
    </row>
    <row r="20" spans="3:11" x14ac:dyDescent="0.3">
      <c r="C20" s="117"/>
      <c r="D20" s="117"/>
      <c r="E20" s="117"/>
      <c r="F20" s="117"/>
      <c r="G20" s="9"/>
      <c r="H20" s="9"/>
      <c r="I20" s="9"/>
      <c r="J20" s="9"/>
      <c r="K20" s="15"/>
    </row>
  </sheetData>
  <sheetProtection password="D10E" sheet="1" objects="1" scenarios="1" autoFilter="0"/>
  <customSheetViews>
    <customSheetView guid="{A051142F-0222-4042-8339-EC7EFBEE5946}" printArea="1" hiddenColumns="1">
      <selection activeCell="K1" sqref="K1:K1048576"/>
      <pageMargins left="0.7" right="0.7" top="0.75" bottom="0.75" header="0.3" footer="0.3"/>
      <pageSetup paperSize="9" scale="58" orientation="portrait" r:id="rId1"/>
    </customSheetView>
    <customSheetView guid="{240B3038-BDFC-40B0-B7FD-EF44C78E5652}" scale="120" showPageBreaks="1" view="pageBreakPreview">
      <selection activeCell="E12" sqref="E12"/>
    </customSheetView>
    <customSheetView guid="{634F0D29-471E-4EE6-B038-D2E63936848A}" scale="120" showPageBreaks="1" view="pageBreakPreview">
      <selection activeCell="C2" sqref="C2:C3"/>
      <pageMargins left="0.7" right="0.7" top="0.75" bottom="0.75" header="0.3" footer="0.3"/>
      <pageSetup paperSize="9" orientation="portrait" r:id="rId2"/>
    </customSheetView>
    <customSheetView guid="{2B638368-E9E4-49D5-8823-F02C3B7B2BE3}" showPageBreaks="1" fitToPage="1" printArea="1" view="pageBreakPreview">
      <selection activeCell="B39" sqref="B39:I39"/>
      <pageMargins left="0.70866141732283472" right="0.70866141732283472" top="0.74803149606299213" bottom="0.74803149606299213" header="0.31496062992125984" footer="0.31496062992125984"/>
      <pageSetup paperSize="9" scale="87" orientation="landscape" cellComments="asDisplayed" r:id="rId3"/>
    </customSheetView>
    <customSheetView guid="{AF57EB16-D68D-422A-9A10-17272F20BCEE}" hiddenColumns="1">
      <selection activeCell="K1" sqref="K1:K1048576"/>
      <pageMargins left="0.7" right="0.7" top="0.75" bottom="0.75" header="0.3" footer="0.3"/>
      <pageSetup paperSize="9" scale="58" orientation="portrait" r:id="rId4"/>
    </customSheetView>
  </customSheetViews>
  <mergeCells count="12">
    <mergeCell ref="E2:E3"/>
    <mergeCell ref="A1:E1"/>
    <mergeCell ref="A11:C11"/>
    <mergeCell ref="A10:C10"/>
    <mergeCell ref="A15:C15"/>
    <mergeCell ref="A2:A3"/>
    <mergeCell ref="B2:B3"/>
    <mergeCell ref="C2:C3"/>
    <mergeCell ref="D2:D3"/>
    <mergeCell ref="A12:C12"/>
    <mergeCell ref="A13:D13"/>
    <mergeCell ref="A14:D14"/>
  </mergeCells>
  <conditionalFormatting sqref="E10:J12">
    <cfRule type="cellIs" dxfId="1" priority="6" operator="greaterThan">
      <formula>$K$10</formula>
    </cfRule>
  </conditionalFormatting>
  <dataValidations count="11">
    <dataValidation type="whole" allowBlank="1" showInputMessage="1" showErrorMessage="1" error="A Pályázati Útmutató értelmében az enrgetikai számítások és tanúsítványok elkészítésére maximum 100.000 Ft számolható el!" sqref="D4 F4:J4">
      <formula1>0</formula1>
      <formula2>100000</formula2>
    </dataValidation>
    <dataValidation type="custom" operator="greaterThan" allowBlank="1" showInputMessage="1" showErrorMessage="1" sqref="J10:J12">
      <formula1>L10</formula1>
    </dataValidation>
    <dataValidation type="custom" showInputMessage="1" showErrorMessage="1" error="Az energetikai korszerűsítés nem érint olyan támogatható tevékenységet, amely indokoltá tenné a jelen szakértői költséget!" sqref="J9 J5:J7">
      <formula1>L5</formula1>
    </dataValidation>
    <dataValidation type="custom" operator="greaterThan" allowBlank="1" showInputMessage="1" showErrorMessage="1" sqref="I10:I12">
      <formula1>L10</formula1>
    </dataValidation>
    <dataValidation type="custom" showInputMessage="1" showErrorMessage="1" error="Az energetikai korszerűsítés nem érint olyan támogatható tevékenységet, amely indokoltá tenné a jelen szakértői költséget!" sqref="I9 I5:I7">
      <formula1>L5</formula1>
    </dataValidation>
    <dataValidation type="custom" operator="greaterThan" allowBlank="1" showInputMessage="1" showErrorMessage="1" sqref="D10:F12">
      <formula1>K10</formula1>
    </dataValidation>
    <dataValidation type="custom" operator="greaterThan" allowBlank="1" showInputMessage="1" showErrorMessage="1" sqref="G10:H12">
      <formula1>L10</formula1>
    </dataValidation>
    <dataValidation type="custom" showInputMessage="1" showErrorMessage="1" error="Az energetikai korszerűsítés nem érint olyan támogatható tevékenységet, amely indokoltá tenné a jelen szakértői költséget!" sqref="F5:F7 D7 D5 D9 F9">
      <formula1>K5</formula1>
    </dataValidation>
    <dataValidation type="custom" showInputMessage="1" showErrorMessage="1" error="Az energetikai korszerűsítés nem érint olyan támogatható tevékenységet, amely indokoltá tenné a jelen szakértői költséget!" sqref="G9:H9 G5:H7">
      <formula1>L5</formula1>
    </dataValidation>
    <dataValidation type="custom" showInputMessage="1" error="Az energetikai korszerűsítés nem érint olyan támogatható tevékenységet, amely indokoltá tenné a jelen szakértői költséget!" sqref="D6 E5:E7 E9">
      <formula1>K5</formula1>
    </dataValidation>
    <dataValidation type="whole" allowBlank="1" error="A Pályázati Útmutató értelmében az enrgetikai számítások és tanúsítványok elkészítésére maximum 100.000 Ft számolható el!" sqref="E4">
      <formula1>0</formula1>
      <formula2>100000</formula2>
    </dataValidation>
  </dataValidations>
  <pageMargins left="0.7" right="0.7" top="0.75" bottom="0.75" header="0.3" footer="0.3"/>
  <pageSetup paperSize="9" scale="58" orientation="portrait" r:id="rId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7" operator="containsText" id="{359DB1F7-0376-4FDF-AFAA-292FD15ABBA4}">
            <xm:f>NOT(ISERROR(SEARCH($K$15,D18)))</xm:f>
            <xm:f>$K$15</xm:f>
            <x14:dxf>
              <fill>
                <patternFill>
                  <bgColor rgb="FFFF0000"/>
                </patternFill>
              </fill>
            </x14:dxf>
          </x14:cfRule>
          <xm:sqref>D18:J18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7</vt:i4>
      </vt:variant>
    </vt:vector>
  </HeadingPairs>
  <TitlesOfParts>
    <vt:vector size="14" baseType="lpstr">
      <vt:lpstr>Útmutató</vt:lpstr>
      <vt:lpstr>Ajánlati összesítő</vt:lpstr>
      <vt:lpstr>1. Nyílászáró csere</vt:lpstr>
      <vt:lpstr>2. Hőszigetelés</vt:lpstr>
      <vt:lpstr>3. Fűtéskorszerűsítés</vt:lpstr>
      <vt:lpstr>4. Megújuló energia</vt:lpstr>
      <vt:lpstr>5. Szakértői költségek</vt:lpstr>
      <vt:lpstr>'1. Nyílászáró csere'!Nyomtatási_terület</vt:lpstr>
      <vt:lpstr>'2. Hőszigetelés'!Nyomtatási_terület</vt:lpstr>
      <vt:lpstr>'3. Fűtéskorszerűsítés'!Nyomtatási_terület</vt:lpstr>
      <vt:lpstr>'4. Megújuló energia'!Nyomtatási_terület</vt:lpstr>
      <vt:lpstr>'5. Szakértői költségek'!Nyomtatási_terület</vt:lpstr>
      <vt:lpstr>'Ajánlati összesítő'!Nyomtatási_terület</vt:lpstr>
      <vt:lpstr>Útmutató!Nyomtatási_terület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Keresztes Bence</dc:creator>
  <cp:lastModifiedBy>Molnár Tímea</cp:lastModifiedBy>
  <cp:lastPrinted>2016-04-06T13:54:08Z</cp:lastPrinted>
  <dcterms:created xsi:type="dcterms:W3CDTF">2016-03-28T16:51:21Z</dcterms:created>
  <dcterms:modified xsi:type="dcterms:W3CDTF">2016-08-09T14:48:00Z</dcterms:modified>
</cp:coreProperties>
</file>